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shwini\Documents\KUDABC\HW\1\"/>
    </mc:Choice>
  </mc:AlternateContent>
  <xr:revisionPtr revIDLastSave="0" documentId="8_{9766E357-42F2-4747-AF08-42DD10AA791E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StarterBook" sheetId="1" r:id="rId1"/>
    <sheet name="Parent Categories" sheetId="4" r:id="rId2"/>
    <sheet name="Sub-Categories" sheetId="6" r:id="rId3"/>
    <sheet name="State by Date" sheetId="8" r:id="rId4"/>
    <sheet name="Outcomes Based on Goals" sheetId="9" r:id="rId5"/>
    <sheet name="Backers" sheetId="14" r:id="rId6"/>
  </sheets>
  <definedNames>
    <definedName name="_xlnm._FilterDatabase" localSheetId="0" hidden="1">StarterBook!$A$1:$U$4115</definedName>
    <definedName name="_xlchart.v1.0" hidden="1">Backers!$A$2:$A$817</definedName>
    <definedName name="_xlchart.v1.1" hidden="1">Backers!$B$1</definedName>
    <definedName name="_xlchart.v1.2" hidden="1">Backers!$B$2:$B$817</definedName>
    <definedName name="_xlchart.v1.3" hidden="1">Backers!$A$2:$A$817</definedName>
    <definedName name="_xlchart.v1.4" hidden="1">Backers!$B$1</definedName>
    <definedName name="_xlchart.v1.5" hidden="1">Backers!$B$2:$B$817</definedName>
  </definedNames>
  <calcPr calcId="191029"/>
  <pivotCaches>
    <pivotCache cacheId="16" r:id="rId7"/>
    <pivotCache cacheId="49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8" i="14" l="1"/>
  <c r="I20" i="14"/>
  <c r="I19" i="14"/>
  <c r="I18" i="14"/>
  <c r="I17" i="14"/>
  <c r="I16" i="14"/>
  <c r="I15" i="14"/>
  <c r="I12" i="14"/>
  <c r="I11" i="14"/>
  <c r="I10" i="14"/>
  <c r="I9" i="14"/>
  <c r="I7" i="14"/>
  <c r="D13" i="9"/>
  <c r="D12" i="9"/>
  <c r="D11" i="9"/>
  <c r="D10" i="9"/>
  <c r="D9" i="9"/>
  <c r="D8" i="9"/>
  <c r="D7" i="9"/>
  <c r="D6" i="9"/>
  <c r="D5" i="9"/>
  <c r="D4" i="9"/>
  <c r="D3" i="9"/>
  <c r="D2" i="9"/>
  <c r="C13" i="9"/>
  <c r="C12" i="9"/>
  <c r="C11" i="9"/>
  <c r="C10" i="9"/>
  <c r="C9" i="9"/>
  <c r="C8" i="9"/>
  <c r="C7" i="9"/>
  <c r="C6" i="9"/>
  <c r="C5" i="9"/>
  <c r="C4" i="9"/>
  <c r="C3" i="9"/>
  <c r="B3" i="9"/>
  <c r="B13" i="9"/>
  <c r="B12" i="9"/>
  <c r="B11" i="9"/>
  <c r="B10" i="9"/>
  <c r="B9" i="9"/>
  <c r="B8" i="9"/>
  <c r="B7" i="9"/>
  <c r="B6" i="9"/>
  <c r="B5" i="9"/>
  <c r="B4" i="9"/>
  <c r="C2" i="9"/>
  <c r="B2" i="9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O27" i="1"/>
  <c r="P27" i="1" s="1"/>
  <c r="O28" i="1"/>
  <c r="P28" i="1" s="1"/>
  <c r="O29" i="1"/>
  <c r="P29" i="1" s="1"/>
  <c r="O30" i="1"/>
  <c r="P30" i="1" s="1"/>
  <c r="O31" i="1"/>
  <c r="P31" i="1" s="1"/>
  <c r="O32" i="1"/>
  <c r="P32" i="1" s="1"/>
  <c r="O33" i="1"/>
  <c r="P33" i="1" s="1"/>
  <c r="O34" i="1"/>
  <c r="P34" i="1" s="1"/>
  <c r="O35" i="1"/>
  <c r="P35" i="1" s="1"/>
  <c r="O36" i="1"/>
  <c r="P36" i="1" s="1"/>
  <c r="O37" i="1"/>
  <c r="P37" i="1" s="1"/>
  <c r="O38" i="1"/>
  <c r="P38" i="1" s="1"/>
  <c r="O39" i="1"/>
  <c r="P39" i="1" s="1"/>
  <c r="O40" i="1"/>
  <c r="P40" i="1" s="1"/>
  <c r="O41" i="1"/>
  <c r="P41" i="1" s="1"/>
  <c r="O42" i="1"/>
  <c r="P42" i="1" s="1"/>
  <c r="O43" i="1"/>
  <c r="P43" i="1" s="1"/>
  <c r="O44" i="1"/>
  <c r="P44" i="1" s="1"/>
  <c r="O45" i="1"/>
  <c r="P45" i="1" s="1"/>
  <c r="O46" i="1"/>
  <c r="P46" i="1" s="1"/>
  <c r="O47" i="1"/>
  <c r="P47" i="1" s="1"/>
  <c r="O48" i="1"/>
  <c r="P48" i="1" s="1"/>
  <c r="O49" i="1"/>
  <c r="P49" i="1" s="1"/>
  <c r="O50" i="1"/>
  <c r="P50" i="1" s="1"/>
  <c r="O51" i="1"/>
  <c r="P51" i="1" s="1"/>
  <c r="O52" i="1"/>
  <c r="P52" i="1" s="1"/>
  <c r="O53" i="1"/>
  <c r="P53" i="1" s="1"/>
  <c r="O54" i="1"/>
  <c r="P54" i="1" s="1"/>
  <c r="O55" i="1"/>
  <c r="P55" i="1" s="1"/>
  <c r="O56" i="1"/>
  <c r="P56" i="1" s="1"/>
  <c r="O57" i="1"/>
  <c r="P57" i="1" s="1"/>
  <c r="O58" i="1"/>
  <c r="P58" i="1" s="1"/>
  <c r="O59" i="1"/>
  <c r="P59" i="1" s="1"/>
  <c r="O60" i="1"/>
  <c r="P60" i="1" s="1"/>
  <c r="O61" i="1"/>
  <c r="P61" i="1" s="1"/>
  <c r="O62" i="1"/>
  <c r="P62" i="1" s="1"/>
  <c r="O63" i="1"/>
  <c r="P63" i="1" s="1"/>
  <c r="O64" i="1"/>
  <c r="P64" i="1" s="1"/>
  <c r="O65" i="1"/>
  <c r="P65" i="1" s="1"/>
  <c r="O66" i="1"/>
  <c r="P66" i="1" s="1"/>
  <c r="O67" i="1"/>
  <c r="P67" i="1" s="1"/>
  <c r="O68" i="1"/>
  <c r="P68" i="1" s="1"/>
  <c r="O69" i="1"/>
  <c r="P69" i="1" s="1"/>
  <c r="O70" i="1"/>
  <c r="P70" i="1" s="1"/>
  <c r="O71" i="1"/>
  <c r="P71" i="1" s="1"/>
  <c r="O72" i="1"/>
  <c r="P72" i="1" s="1"/>
  <c r="O73" i="1"/>
  <c r="P73" i="1" s="1"/>
  <c r="O74" i="1"/>
  <c r="P74" i="1" s="1"/>
  <c r="O75" i="1"/>
  <c r="P75" i="1" s="1"/>
  <c r="O76" i="1"/>
  <c r="P76" i="1" s="1"/>
  <c r="O77" i="1"/>
  <c r="P77" i="1" s="1"/>
  <c r="O78" i="1"/>
  <c r="P78" i="1" s="1"/>
  <c r="O79" i="1"/>
  <c r="P79" i="1" s="1"/>
  <c r="O80" i="1"/>
  <c r="P80" i="1" s="1"/>
  <c r="O81" i="1"/>
  <c r="P81" i="1" s="1"/>
  <c r="O82" i="1"/>
  <c r="P82" i="1" s="1"/>
  <c r="O83" i="1"/>
  <c r="P83" i="1" s="1"/>
  <c r="O84" i="1"/>
  <c r="P84" i="1" s="1"/>
  <c r="O85" i="1"/>
  <c r="P85" i="1" s="1"/>
  <c r="O86" i="1"/>
  <c r="P86" i="1" s="1"/>
  <c r="O87" i="1"/>
  <c r="P87" i="1" s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95" i="1"/>
  <c r="P95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O103" i="1"/>
  <c r="P103" i="1" s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112" i="1"/>
  <c r="P112" i="1" s="1"/>
  <c r="O113" i="1"/>
  <c r="P113" i="1" s="1"/>
  <c r="O114" i="1"/>
  <c r="P114" i="1" s="1"/>
  <c r="O115" i="1"/>
  <c r="P115" i="1" s="1"/>
  <c r="O116" i="1"/>
  <c r="P116" i="1" s="1"/>
  <c r="O117" i="1"/>
  <c r="P117" i="1" s="1"/>
  <c r="O118" i="1"/>
  <c r="P118" i="1" s="1"/>
  <c r="O119" i="1"/>
  <c r="P119" i="1" s="1"/>
  <c r="O120" i="1"/>
  <c r="P120" i="1" s="1"/>
  <c r="O121" i="1"/>
  <c r="P121" i="1" s="1"/>
  <c r="O122" i="1"/>
  <c r="P122" i="1" s="1"/>
  <c r="O123" i="1"/>
  <c r="P123" i="1" s="1"/>
  <c r="O124" i="1"/>
  <c r="P124" i="1" s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5" i="1"/>
  <c r="P135" i="1" s="1"/>
  <c r="O136" i="1"/>
  <c r="P136" i="1" s="1"/>
  <c r="O137" i="1"/>
  <c r="P137" i="1" s="1"/>
  <c r="O138" i="1"/>
  <c r="P138" i="1" s="1"/>
  <c r="O139" i="1"/>
  <c r="P139" i="1" s="1"/>
  <c r="O140" i="1"/>
  <c r="P140" i="1" s="1"/>
  <c r="O141" i="1"/>
  <c r="P141" i="1" s="1"/>
  <c r="O142" i="1"/>
  <c r="P142" i="1" s="1"/>
  <c r="O143" i="1"/>
  <c r="P143" i="1" s="1"/>
  <c r="O144" i="1"/>
  <c r="P144" i="1" s="1"/>
  <c r="O145" i="1"/>
  <c r="P145" i="1" s="1"/>
  <c r="O146" i="1"/>
  <c r="P146" i="1" s="1"/>
  <c r="O147" i="1"/>
  <c r="P147" i="1" s="1"/>
  <c r="O148" i="1"/>
  <c r="P148" i="1" s="1"/>
  <c r="O149" i="1"/>
  <c r="P149" i="1" s="1"/>
  <c r="O150" i="1"/>
  <c r="P150" i="1" s="1"/>
  <c r="O151" i="1"/>
  <c r="P151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59" i="1"/>
  <c r="P159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O166" i="1"/>
  <c r="P166" i="1" s="1"/>
  <c r="O167" i="1"/>
  <c r="P167" i="1" s="1"/>
  <c r="O168" i="1"/>
  <c r="P168" i="1" s="1"/>
  <c r="O169" i="1"/>
  <c r="P169" i="1" s="1"/>
  <c r="O170" i="1"/>
  <c r="P170" i="1" s="1"/>
  <c r="O171" i="1"/>
  <c r="P171" i="1" s="1"/>
  <c r="O172" i="1"/>
  <c r="P172" i="1" s="1"/>
  <c r="O173" i="1"/>
  <c r="P173" i="1" s="1"/>
  <c r="O174" i="1"/>
  <c r="P174" i="1" s="1"/>
  <c r="O175" i="1"/>
  <c r="P175" i="1" s="1"/>
  <c r="O176" i="1"/>
  <c r="P176" i="1" s="1"/>
  <c r="O177" i="1"/>
  <c r="P177" i="1" s="1"/>
  <c r="O178" i="1"/>
  <c r="P178" i="1" s="1"/>
  <c r="O179" i="1"/>
  <c r="P179" i="1" s="1"/>
  <c r="O180" i="1"/>
  <c r="P180" i="1" s="1"/>
  <c r="O181" i="1"/>
  <c r="P181" i="1" s="1"/>
  <c r="O182" i="1"/>
  <c r="P182" i="1" s="1"/>
  <c r="O183" i="1"/>
  <c r="P183" i="1" s="1"/>
  <c r="O184" i="1"/>
  <c r="P184" i="1" s="1"/>
  <c r="O185" i="1"/>
  <c r="P185" i="1" s="1"/>
  <c r="O186" i="1"/>
  <c r="P186" i="1" s="1"/>
  <c r="O187" i="1"/>
  <c r="P187" i="1" s="1"/>
  <c r="O188" i="1"/>
  <c r="P188" i="1" s="1"/>
  <c r="O189" i="1"/>
  <c r="P189" i="1" s="1"/>
  <c r="O190" i="1"/>
  <c r="P190" i="1" s="1"/>
  <c r="O191" i="1"/>
  <c r="P191" i="1" s="1"/>
  <c r="O192" i="1"/>
  <c r="P192" i="1" s="1"/>
  <c r="O193" i="1"/>
  <c r="P193" i="1" s="1"/>
  <c r="O194" i="1"/>
  <c r="P194" i="1" s="1"/>
  <c r="O195" i="1"/>
  <c r="P195" i="1" s="1"/>
  <c r="O196" i="1"/>
  <c r="P196" i="1" s="1"/>
  <c r="O197" i="1"/>
  <c r="P197" i="1" s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4" i="1"/>
  <c r="P204" i="1" s="1"/>
  <c r="O205" i="1"/>
  <c r="P205" i="1" s="1"/>
  <c r="O206" i="1"/>
  <c r="P206" i="1" s="1"/>
  <c r="O207" i="1"/>
  <c r="P207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214" i="1"/>
  <c r="P214" i="1" s="1"/>
  <c r="O215" i="1"/>
  <c r="P215" i="1" s="1"/>
  <c r="O216" i="1"/>
  <c r="P216" i="1" s="1"/>
  <c r="O217" i="1"/>
  <c r="P217" i="1" s="1"/>
  <c r="O218" i="1"/>
  <c r="P218" i="1" s="1"/>
  <c r="O219" i="1"/>
  <c r="P219" i="1" s="1"/>
  <c r="O220" i="1"/>
  <c r="P220" i="1" s="1"/>
  <c r="O221" i="1"/>
  <c r="P221" i="1" s="1"/>
  <c r="O222" i="1"/>
  <c r="P222" i="1" s="1"/>
  <c r="O223" i="1"/>
  <c r="P223" i="1" s="1"/>
  <c r="O224" i="1"/>
  <c r="P224" i="1" s="1"/>
  <c r="O225" i="1"/>
  <c r="P225" i="1" s="1"/>
  <c r="O226" i="1"/>
  <c r="P226" i="1" s="1"/>
  <c r="O227" i="1"/>
  <c r="P227" i="1" s="1"/>
  <c r="O228" i="1"/>
  <c r="P228" i="1" s="1"/>
  <c r="O229" i="1"/>
  <c r="P229" i="1" s="1"/>
  <c r="O230" i="1"/>
  <c r="P230" i="1" s="1"/>
  <c r="O231" i="1"/>
  <c r="P231" i="1" s="1"/>
  <c r="O232" i="1"/>
  <c r="P232" i="1" s="1"/>
  <c r="O233" i="1"/>
  <c r="P233" i="1" s="1"/>
  <c r="O234" i="1"/>
  <c r="P234" i="1" s="1"/>
  <c r="O235" i="1"/>
  <c r="P235" i="1" s="1"/>
  <c r="O236" i="1"/>
  <c r="P236" i="1" s="1"/>
  <c r="O237" i="1"/>
  <c r="P237" i="1" s="1"/>
  <c r="O238" i="1"/>
  <c r="P238" i="1" s="1"/>
  <c r="O239" i="1"/>
  <c r="P239" i="1" s="1"/>
  <c r="O240" i="1"/>
  <c r="P240" i="1" s="1"/>
  <c r="O241" i="1"/>
  <c r="P241" i="1" s="1"/>
  <c r="O242" i="1"/>
  <c r="P242" i="1" s="1"/>
  <c r="O243" i="1"/>
  <c r="P243" i="1" s="1"/>
  <c r="O244" i="1"/>
  <c r="P244" i="1" s="1"/>
  <c r="O245" i="1"/>
  <c r="P245" i="1" s="1"/>
  <c r="O246" i="1"/>
  <c r="P246" i="1" s="1"/>
  <c r="O247" i="1"/>
  <c r="P247" i="1" s="1"/>
  <c r="O248" i="1"/>
  <c r="P248" i="1" s="1"/>
  <c r="O249" i="1"/>
  <c r="P249" i="1" s="1"/>
  <c r="O250" i="1"/>
  <c r="P250" i="1" s="1"/>
  <c r="O251" i="1"/>
  <c r="P251" i="1" s="1"/>
  <c r="O252" i="1"/>
  <c r="P252" i="1" s="1"/>
  <c r="O253" i="1"/>
  <c r="P253" i="1" s="1"/>
  <c r="O254" i="1"/>
  <c r="P254" i="1" s="1"/>
  <c r="O255" i="1"/>
  <c r="P255" i="1" s="1"/>
  <c r="O256" i="1"/>
  <c r="P256" i="1" s="1"/>
  <c r="O257" i="1"/>
  <c r="P257" i="1" s="1"/>
  <c r="O258" i="1"/>
  <c r="P258" i="1" s="1"/>
  <c r="O259" i="1"/>
  <c r="P259" i="1" s="1"/>
  <c r="O260" i="1"/>
  <c r="P260" i="1" s="1"/>
  <c r="O261" i="1"/>
  <c r="P261" i="1" s="1"/>
  <c r="O262" i="1"/>
  <c r="P262" i="1" s="1"/>
  <c r="O263" i="1"/>
  <c r="P263" i="1" s="1"/>
  <c r="O264" i="1"/>
  <c r="P264" i="1" s="1"/>
  <c r="O265" i="1"/>
  <c r="P265" i="1" s="1"/>
  <c r="O266" i="1"/>
  <c r="P266" i="1" s="1"/>
  <c r="O267" i="1"/>
  <c r="P267" i="1" s="1"/>
  <c r="O268" i="1"/>
  <c r="P268" i="1" s="1"/>
  <c r="O269" i="1"/>
  <c r="P269" i="1" s="1"/>
  <c r="O270" i="1"/>
  <c r="P270" i="1" s="1"/>
  <c r="O271" i="1"/>
  <c r="P271" i="1" s="1"/>
  <c r="O272" i="1"/>
  <c r="P272" i="1" s="1"/>
  <c r="O273" i="1"/>
  <c r="P273" i="1" s="1"/>
  <c r="O274" i="1"/>
  <c r="P274" i="1" s="1"/>
  <c r="O275" i="1"/>
  <c r="P275" i="1" s="1"/>
  <c r="O276" i="1"/>
  <c r="P276" i="1" s="1"/>
  <c r="O277" i="1"/>
  <c r="P277" i="1" s="1"/>
  <c r="O278" i="1"/>
  <c r="P278" i="1" s="1"/>
  <c r="O279" i="1"/>
  <c r="P279" i="1" s="1"/>
  <c r="O280" i="1"/>
  <c r="P280" i="1" s="1"/>
  <c r="O281" i="1"/>
  <c r="P281" i="1" s="1"/>
  <c r="O282" i="1"/>
  <c r="P282" i="1" s="1"/>
  <c r="O283" i="1"/>
  <c r="P283" i="1" s="1"/>
  <c r="O284" i="1"/>
  <c r="P284" i="1" s="1"/>
  <c r="O285" i="1"/>
  <c r="P285" i="1" s="1"/>
  <c r="O286" i="1"/>
  <c r="P286" i="1" s="1"/>
  <c r="O287" i="1"/>
  <c r="P287" i="1" s="1"/>
  <c r="O288" i="1"/>
  <c r="P288" i="1" s="1"/>
  <c r="O289" i="1"/>
  <c r="P289" i="1" s="1"/>
  <c r="O290" i="1"/>
  <c r="P290" i="1" s="1"/>
  <c r="O291" i="1"/>
  <c r="P291" i="1" s="1"/>
  <c r="O292" i="1"/>
  <c r="P292" i="1" s="1"/>
  <c r="O293" i="1"/>
  <c r="P293" i="1" s="1"/>
  <c r="O294" i="1"/>
  <c r="P294" i="1" s="1"/>
  <c r="O295" i="1"/>
  <c r="P295" i="1" s="1"/>
  <c r="O296" i="1"/>
  <c r="P296" i="1" s="1"/>
  <c r="O297" i="1"/>
  <c r="P297" i="1" s="1"/>
  <c r="O298" i="1"/>
  <c r="P298" i="1" s="1"/>
  <c r="O299" i="1"/>
  <c r="P299" i="1" s="1"/>
  <c r="O300" i="1"/>
  <c r="P300" i="1" s="1"/>
  <c r="O301" i="1"/>
  <c r="P301" i="1" s="1"/>
  <c r="O302" i="1"/>
  <c r="P302" i="1" s="1"/>
  <c r="O303" i="1"/>
  <c r="P303" i="1" s="1"/>
  <c r="O304" i="1"/>
  <c r="P304" i="1" s="1"/>
  <c r="O305" i="1"/>
  <c r="P305" i="1" s="1"/>
  <c r="O306" i="1"/>
  <c r="P306" i="1" s="1"/>
  <c r="O307" i="1"/>
  <c r="P307" i="1" s="1"/>
  <c r="O308" i="1"/>
  <c r="P308" i="1" s="1"/>
  <c r="O309" i="1"/>
  <c r="P309" i="1" s="1"/>
  <c r="O310" i="1"/>
  <c r="P310" i="1" s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6" i="1"/>
  <c r="P326" i="1" s="1"/>
  <c r="O327" i="1"/>
  <c r="P327" i="1" s="1"/>
  <c r="O328" i="1"/>
  <c r="P328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O336" i="1"/>
  <c r="P336" i="1" s="1"/>
  <c r="O337" i="1"/>
  <c r="P337" i="1" s="1"/>
  <c r="O338" i="1"/>
  <c r="P338" i="1" s="1"/>
  <c r="O339" i="1"/>
  <c r="P339" i="1" s="1"/>
  <c r="O340" i="1"/>
  <c r="P340" i="1" s="1"/>
  <c r="O341" i="1"/>
  <c r="P341" i="1" s="1"/>
  <c r="O342" i="1"/>
  <c r="P342" i="1" s="1"/>
  <c r="O343" i="1"/>
  <c r="P343" i="1" s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O350" i="1"/>
  <c r="P350" i="1" s="1"/>
  <c r="O351" i="1"/>
  <c r="P351" i="1" s="1"/>
  <c r="O352" i="1"/>
  <c r="P352" i="1" s="1"/>
  <c r="O353" i="1"/>
  <c r="P353" i="1" s="1"/>
  <c r="O354" i="1"/>
  <c r="P354" i="1" s="1"/>
  <c r="O355" i="1"/>
  <c r="P355" i="1" s="1"/>
  <c r="O356" i="1"/>
  <c r="P356" i="1" s="1"/>
  <c r="O357" i="1"/>
  <c r="P357" i="1" s="1"/>
  <c r="O358" i="1"/>
  <c r="P358" i="1" s="1"/>
  <c r="O359" i="1"/>
  <c r="P359" i="1" s="1"/>
  <c r="O360" i="1"/>
  <c r="P360" i="1" s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O368" i="1"/>
  <c r="P368" i="1" s="1"/>
  <c r="O369" i="1"/>
  <c r="P369" i="1" s="1"/>
  <c r="O370" i="1"/>
  <c r="P370" i="1" s="1"/>
  <c r="O371" i="1"/>
  <c r="P371" i="1" s="1"/>
  <c r="O372" i="1"/>
  <c r="P372" i="1" s="1"/>
  <c r="O373" i="1"/>
  <c r="P373" i="1" s="1"/>
  <c r="O374" i="1"/>
  <c r="P374" i="1" s="1"/>
  <c r="O375" i="1"/>
  <c r="P375" i="1" s="1"/>
  <c r="O376" i="1"/>
  <c r="P376" i="1" s="1"/>
  <c r="O377" i="1"/>
  <c r="P377" i="1" s="1"/>
  <c r="O378" i="1"/>
  <c r="P378" i="1" s="1"/>
  <c r="O379" i="1"/>
  <c r="P379" i="1" s="1"/>
  <c r="O380" i="1"/>
  <c r="P380" i="1" s="1"/>
  <c r="O381" i="1"/>
  <c r="P381" i="1" s="1"/>
  <c r="O382" i="1"/>
  <c r="P382" i="1" s="1"/>
  <c r="O383" i="1"/>
  <c r="P383" i="1" s="1"/>
  <c r="O384" i="1"/>
  <c r="P384" i="1" s="1"/>
  <c r="O385" i="1"/>
  <c r="P385" i="1" s="1"/>
  <c r="O386" i="1"/>
  <c r="P386" i="1" s="1"/>
  <c r="O387" i="1"/>
  <c r="P387" i="1" s="1"/>
  <c r="O388" i="1"/>
  <c r="P388" i="1" s="1"/>
  <c r="O389" i="1"/>
  <c r="P389" i="1" s="1"/>
  <c r="O390" i="1"/>
  <c r="P390" i="1" s="1"/>
  <c r="O391" i="1"/>
  <c r="P391" i="1" s="1"/>
  <c r="O392" i="1"/>
  <c r="P392" i="1" s="1"/>
  <c r="O393" i="1"/>
  <c r="P393" i="1" s="1"/>
  <c r="O394" i="1"/>
  <c r="P394" i="1" s="1"/>
  <c r="O395" i="1"/>
  <c r="P395" i="1" s="1"/>
  <c r="O396" i="1"/>
  <c r="P396" i="1" s="1"/>
  <c r="O397" i="1"/>
  <c r="P397" i="1" s="1"/>
  <c r="O398" i="1"/>
  <c r="P398" i="1" s="1"/>
  <c r="O399" i="1"/>
  <c r="P399" i="1" s="1"/>
  <c r="O400" i="1"/>
  <c r="P400" i="1" s="1"/>
  <c r="O401" i="1"/>
  <c r="P401" i="1" s="1"/>
  <c r="O402" i="1"/>
  <c r="P402" i="1" s="1"/>
  <c r="O403" i="1"/>
  <c r="P403" i="1" s="1"/>
  <c r="O404" i="1"/>
  <c r="P404" i="1" s="1"/>
  <c r="O405" i="1"/>
  <c r="P405" i="1" s="1"/>
  <c r="O406" i="1"/>
  <c r="P406" i="1" s="1"/>
  <c r="O407" i="1"/>
  <c r="P407" i="1" s="1"/>
  <c r="O408" i="1"/>
  <c r="P408" i="1" s="1"/>
  <c r="O409" i="1"/>
  <c r="P409" i="1" s="1"/>
  <c r="O410" i="1"/>
  <c r="P410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1" i="1"/>
  <c r="P421" i="1" s="1"/>
  <c r="O422" i="1"/>
  <c r="P422" i="1" s="1"/>
  <c r="O423" i="1"/>
  <c r="P423" i="1" s="1"/>
  <c r="O424" i="1"/>
  <c r="P424" i="1" s="1"/>
  <c r="O425" i="1"/>
  <c r="P425" i="1" s="1"/>
  <c r="O426" i="1"/>
  <c r="P426" i="1" s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3" i="1"/>
  <c r="P433" i="1" s="1"/>
  <c r="O434" i="1"/>
  <c r="P434" i="1" s="1"/>
  <c r="O435" i="1"/>
  <c r="P435" i="1" s="1"/>
  <c r="O436" i="1"/>
  <c r="P436" i="1" s="1"/>
  <c r="O437" i="1"/>
  <c r="P437" i="1" s="1"/>
  <c r="O438" i="1"/>
  <c r="P438" i="1" s="1"/>
  <c r="O439" i="1"/>
  <c r="P439" i="1" s="1"/>
  <c r="O440" i="1"/>
  <c r="P440" i="1" s="1"/>
  <c r="O441" i="1"/>
  <c r="P441" i="1" s="1"/>
  <c r="O442" i="1"/>
  <c r="P442" i="1" s="1"/>
  <c r="O443" i="1"/>
  <c r="P443" i="1" s="1"/>
  <c r="O444" i="1"/>
  <c r="P444" i="1" s="1"/>
  <c r="O445" i="1"/>
  <c r="P445" i="1" s="1"/>
  <c r="O446" i="1"/>
  <c r="P446" i="1" s="1"/>
  <c r="O447" i="1"/>
  <c r="P447" i="1" s="1"/>
  <c r="O448" i="1"/>
  <c r="P448" i="1" s="1"/>
  <c r="O449" i="1"/>
  <c r="P449" i="1" s="1"/>
  <c r="O450" i="1"/>
  <c r="P450" i="1" s="1"/>
  <c r="O451" i="1"/>
  <c r="P451" i="1" s="1"/>
  <c r="O452" i="1"/>
  <c r="P452" i="1" s="1"/>
  <c r="O453" i="1"/>
  <c r="P453" i="1" s="1"/>
  <c r="O454" i="1"/>
  <c r="P454" i="1" s="1"/>
  <c r="O455" i="1"/>
  <c r="P455" i="1" s="1"/>
  <c r="O456" i="1"/>
  <c r="P456" i="1" s="1"/>
  <c r="O457" i="1"/>
  <c r="P457" i="1" s="1"/>
  <c r="O458" i="1"/>
  <c r="P458" i="1" s="1"/>
  <c r="O459" i="1"/>
  <c r="P459" i="1" s="1"/>
  <c r="O460" i="1"/>
  <c r="P460" i="1" s="1"/>
  <c r="O461" i="1"/>
  <c r="P461" i="1" s="1"/>
  <c r="O462" i="1"/>
  <c r="P462" i="1" s="1"/>
  <c r="O463" i="1"/>
  <c r="P463" i="1" s="1"/>
  <c r="O464" i="1"/>
  <c r="P464" i="1" s="1"/>
  <c r="O465" i="1"/>
  <c r="P465" i="1" s="1"/>
  <c r="O466" i="1"/>
  <c r="P466" i="1" s="1"/>
  <c r="O467" i="1"/>
  <c r="P467" i="1" s="1"/>
  <c r="O468" i="1"/>
  <c r="P468" i="1" s="1"/>
  <c r="O469" i="1"/>
  <c r="P469" i="1" s="1"/>
  <c r="O470" i="1"/>
  <c r="P470" i="1" s="1"/>
  <c r="O471" i="1"/>
  <c r="P471" i="1" s="1"/>
  <c r="O472" i="1"/>
  <c r="P472" i="1" s="1"/>
  <c r="O473" i="1"/>
  <c r="P473" i="1" s="1"/>
  <c r="O474" i="1"/>
  <c r="P474" i="1" s="1"/>
  <c r="O475" i="1"/>
  <c r="P475" i="1" s="1"/>
  <c r="O476" i="1"/>
  <c r="P476" i="1" s="1"/>
  <c r="O477" i="1"/>
  <c r="P477" i="1" s="1"/>
  <c r="O478" i="1"/>
  <c r="P478" i="1" s="1"/>
  <c r="O479" i="1"/>
  <c r="P479" i="1" s="1"/>
  <c r="O480" i="1"/>
  <c r="P480" i="1" s="1"/>
  <c r="O481" i="1"/>
  <c r="P481" i="1" s="1"/>
  <c r="O482" i="1"/>
  <c r="P482" i="1" s="1"/>
  <c r="O483" i="1"/>
  <c r="P483" i="1" s="1"/>
  <c r="O484" i="1"/>
  <c r="P484" i="1" s="1"/>
  <c r="O485" i="1"/>
  <c r="P485" i="1" s="1"/>
  <c r="O486" i="1"/>
  <c r="P486" i="1" s="1"/>
  <c r="O487" i="1"/>
  <c r="P487" i="1" s="1"/>
  <c r="O488" i="1"/>
  <c r="P488" i="1" s="1"/>
  <c r="O489" i="1"/>
  <c r="P489" i="1" s="1"/>
  <c r="O490" i="1"/>
  <c r="P490" i="1" s="1"/>
  <c r="O491" i="1"/>
  <c r="P491" i="1" s="1"/>
  <c r="O492" i="1"/>
  <c r="P492" i="1" s="1"/>
  <c r="O493" i="1"/>
  <c r="P493" i="1" s="1"/>
  <c r="O494" i="1"/>
  <c r="P494" i="1" s="1"/>
  <c r="O495" i="1"/>
  <c r="P495" i="1" s="1"/>
  <c r="O496" i="1"/>
  <c r="P496" i="1" s="1"/>
  <c r="O497" i="1"/>
  <c r="P497" i="1" s="1"/>
  <c r="O498" i="1"/>
  <c r="P498" i="1" s="1"/>
  <c r="O499" i="1"/>
  <c r="P499" i="1" s="1"/>
  <c r="O500" i="1"/>
  <c r="P500" i="1" s="1"/>
  <c r="O501" i="1"/>
  <c r="P501" i="1" s="1"/>
  <c r="O502" i="1"/>
  <c r="P502" i="1" s="1"/>
  <c r="O503" i="1"/>
  <c r="P503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4" i="1"/>
  <c r="P524" i="1" s="1"/>
  <c r="O525" i="1"/>
  <c r="P525" i="1" s="1"/>
  <c r="O526" i="1"/>
  <c r="P526" i="1" s="1"/>
  <c r="O527" i="1"/>
  <c r="P527" i="1" s="1"/>
  <c r="O528" i="1"/>
  <c r="P528" i="1" s="1"/>
  <c r="O529" i="1"/>
  <c r="P529" i="1" s="1"/>
  <c r="O530" i="1"/>
  <c r="P530" i="1" s="1"/>
  <c r="O531" i="1"/>
  <c r="P531" i="1" s="1"/>
  <c r="O532" i="1"/>
  <c r="P532" i="1" s="1"/>
  <c r="O533" i="1"/>
  <c r="P533" i="1" s="1"/>
  <c r="O534" i="1"/>
  <c r="P534" i="1" s="1"/>
  <c r="O535" i="1"/>
  <c r="P535" i="1" s="1"/>
  <c r="O536" i="1"/>
  <c r="P536" i="1" s="1"/>
  <c r="O537" i="1"/>
  <c r="P537" i="1" s="1"/>
  <c r="O538" i="1"/>
  <c r="P538" i="1" s="1"/>
  <c r="O539" i="1"/>
  <c r="P539" i="1" s="1"/>
  <c r="O540" i="1"/>
  <c r="P540" i="1" s="1"/>
  <c r="O541" i="1"/>
  <c r="P541" i="1" s="1"/>
  <c r="O542" i="1"/>
  <c r="P542" i="1" s="1"/>
  <c r="O543" i="1"/>
  <c r="P543" i="1" s="1"/>
  <c r="O544" i="1"/>
  <c r="P544" i="1" s="1"/>
  <c r="O545" i="1"/>
  <c r="P545" i="1" s="1"/>
  <c r="O546" i="1"/>
  <c r="P546" i="1" s="1"/>
  <c r="O547" i="1"/>
  <c r="P547" i="1" s="1"/>
  <c r="O548" i="1"/>
  <c r="P548" i="1" s="1"/>
  <c r="O549" i="1"/>
  <c r="P549" i="1" s="1"/>
  <c r="O550" i="1"/>
  <c r="P550" i="1" s="1"/>
  <c r="O551" i="1"/>
  <c r="P551" i="1" s="1"/>
  <c r="O552" i="1"/>
  <c r="P552" i="1" s="1"/>
  <c r="O553" i="1"/>
  <c r="P553" i="1" s="1"/>
  <c r="O554" i="1"/>
  <c r="P554" i="1" s="1"/>
  <c r="O555" i="1"/>
  <c r="P555" i="1" s="1"/>
  <c r="O556" i="1"/>
  <c r="P556" i="1" s="1"/>
  <c r="O557" i="1"/>
  <c r="P557" i="1" s="1"/>
  <c r="O558" i="1"/>
  <c r="P558" i="1" s="1"/>
  <c r="O559" i="1"/>
  <c r="P559" i="1" s="1"/>
  <c r="O560" i="1"/>
  <c r="P560" i="1" s="1"/>
  <c r="O561" i="1"/>
  <c r="P561" i="1" s="1"/>
  <c r="O562" i="1"/>
  <c r="P562" i="1" s="1"/>
  <c r="O563" i="1"/>
  <c r="P563" i="1" s="1"/>
  <c r="O564" i="1"/>
  <c r="P564" i="1" s="1"/>
  <c r="O565" i="1"/>
  <c r="P565" i="1" s="1"/>
  <c r="O566" i="1"/>
  <c r="P566" i="1" s="1"/>
  <c r="O567" i="1"/>
  <c r="P567" i="1" s="1"/>
  <c r="O568" i="1"/>
  <c r="P568" i="1" s="1"/>
  <c r="O569" i="1"/>
  <c r="P569" i="1" s="1"/>
  <c r="O570" i="1"/>
  <c r="P570" i="1" s="1"/>
  <c r="O571" i="1"/>
  <c r="P571" i="1" s="1"/>
  <c r="O572" i="1"/>
  <c r="P572" i="1" s="1"/>
  <c r="O573" i="1"/>
  <c r="P573" i="1" s="1"/>
  <c r="O574" i="1"/>
  <c r="P574" i="1" s="1"/>
  <c r="O575" i="1"/>
  <c r="P575" i="1" s="1"/>
  <c r="O576" i="1"/>
  <c r="P576" i="1" s="1"/>
  <c r="O577" i="1"/>
  <c r="P577" i="1" s="1"/>
  <c r="O578" i="1"/>
  <c r="P578" i="1" s="1"/>
  <c r="O579" i="1"/>
  <c r="P579" i="1" s="1"/>
  <c r="O580" i="1"/>
  <c r="P580" i="1" s="1"/>
  <c r="O581" i="1"/>
  <c r="P581" i="1" s="1"/>
  <c r="O582" i="1"/>
  <c r="P582" i="1" s="1"/>
  <c r="O583" i="1"/>
  <c r="P583" i="1" s="1"/>
  <c r="O584" i="1"/>
  <c r="P584" i="1" s="1"/>
  <c r="O585" i="1"/>
  <c r="P585" i="1" s="1"/>
  <c r="O586" i="1"/>
  <c r="P586" i="1" s="1"/>
  <c r="O587" i="1"/>
  <c r="P587" i="1" s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4" i="1"/>
  <c r="P594" i="1" s="1"/>
  <c r="O595" i="1"/>
  <c r="P595" i="1" s="1"/>
  <c r="O596" i="1"/>
  <c r="P596" i="1" s="1"/>
  <c r="O597" i="1"/>
  <c r="P597" i="1" s="1"/>
  <c r="O598" i="1"/>
  <c r="P598" i="1" s="1"/>
  <c r="O599" i="1"/>
  <c r="P599" i="1" s="1"/>
  <c r="O600" i="1"/>
  <c r="P600" i="1" s="1"/>
  <c r="O601" i="1"/>
  <c r="P601" i="1" s="1"/>
  <c r="O602" i="1"/>
  <c r="P602" i="1" s="1"/>
  <c r="O603" i="1"/>
  <c r="P603" i="1" s="1"/>
  <c r="O604" i="1"/>
  <c r="P604" i="1" s="1"/>
  <c r="O605" i="1"/>
  <c r="P605" i="1" s="1"/>
  <c r="O606" i="1"/>
  <c r="P606" i="1" s="1"/>
  <c r="O607" i="1"/>
  <c r="P607" i="1" s="1"/>
  <c r="O608" i="1"/>
  <c r="P608" i="1" s="1"/>
  <c r="O609" i="1"/>
  <c r="P609" i="1" s="1"/>
  <c r="O610" i="1"/>
  <c r="P610" i="1" s="1"/>
  <c r="O611" i="1"/>
  <c r="P611" i="1" s="1"/>
  <c r="O612" i="1"/>
  <c r="P612" i="1" s="1"/>
  <c r="O613" i="1"/>
  <c r="P613" i="1" s="1"/>
  <c r="O614" i="1"/>
  <c r="P614" i="1" s="1"/>
  <c r="O615" i="1"/>
  <c r="P615" i="1" s="1"/>
  <c r="O616" i="1"/>
  <c r="P616" i="1" s="1"/>
  <c r="O617" i="1"/>
  <c r="P617" i="1" s="1"/>
  <c r="O618" i="1"/>
  <c r="P618" i="1" s="1"/>
  <c r="O619" i="1"/>
  <c r="P619" i="1" s="1"/>
  <c r="O620" i="1"/>
  <c r="P620" i="1" s="1"/>
  <c r="O621" i="1"/>
  <c r="P621" i="1" s="1"/>
  <c r="O622" i="1"/>
  <c r="P622" i="1" s="1"/>
  <c r="O623" i="1"/>
  <c r="P623" i="1" s="1"/>
  <c r="O624" i="1"/>
  <c r="P624" i="1" s="1"/>
  <c r="O625" i="1"/>
  <c r="P625" i="1" s="1"/>
  <c r="O626" i="1"/>
  <c r="P626" i="1" s="1"/>
  <c r="O627" i="1"/>
  <c r="P627" i="1" s="1"/>
  <c r="O628" i="1"/>
  <c r="P628" i="1" s="1"/>
  <c r="O629" i="1"/>
  <c r="P629" i="1" s="1"/>
  <c r="O630" i="1"/>
  <c r="P630" i="1" s="1"/>
  <c r="O631" i="1"/>
  <c r="P631" i="1" s="1"/>
  <c r="O632" i="1"/>
  <c r="P632" i="1" s="1"/>
  <c r="O633" i="1"/>
  <c r="P633" i="1" s="1"/>
  <c r="O634" i="1"/>
  <c r="P634" i="1" s="1"/>
  <c r="O635" i="1"/>
  <c r="P635" i="1" s="1"/>
  <c r="O636" i="1"/>
  <c r="P636" i="1" s="1"/>
  <c r="O637" i="1"/>
  <c r="P637" i="1" s="1"/>
  <c r="O638" i="1"/>
  <c r="P638" i="1" s="1"/>
  <c r="O639" i="1"/>
  <c r="P639" i="1" s="1"/>
  <c r="O640" i="1"/>
  <c r="P640" i="1" s="1"/>
  <c r="O641" i="1"/>
  <c r="P641" i="1" s="1"/>
  <c r="O642" i="1"/>
  <c r="P642" i="1" s="1"/>
  <c r="O643" i="1"/>
  <c r="P643" i="1" s="1"/>
  <c r="O644" i="1"/>
  <c r="P644" i="1" s="1"/>
  <c r="O645" i="1"/>
  <c r="P645" i="1" s="1"/>
  <c r="O646" i="1"/>
  <c r="P646" i="1" s="1"/>
  <c r="O647" i="1"/>
  <c r="P647" i="1" s="1"/>
  <c r="O648" i="1"/>
  <c r="P648" i="1" s="1"/>
  <c r="O649" i="1"/>
  <c r="P649" i="1" s="1"/>
  <c r="O650" i="1"/>
  <c r="P650" i="1" s="1"/>
  <c r="O651" i="1"/>
  <c r="P651" i="1" s="1"/>
  <c r="O652" i="1"/>
  <c r="P652" i="1" s="1"/>
  <c r="O653" i="1"/>
  <c r="P653" i="1" s="1"/>
  <c r="O654" i="1"/>
  <c r="P654" i="1" s="1"/>
  <c r="O655" i="1"/>
  <c r="P655" i="1" s="1"/>
  <c r="O656" i="1"/>
  <c r="P656" i="1" s="1"/>
  <c r="O657" i="1"/>
  <c r="P657" i="1" s="1"/>
  <c r="O658" i="1"/>
  <c r="P658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673" i="1"/>
  <c r="P673" i="1" s="1"/>
  <c r="O674" i="1"/>
  <c r="P674" i="1" s="1"/>
  <c r="O675" i="1"/>
  <c r="P675" i="1" s="1"/>
  <c r="O676" i="1"/>
  <c r="P676" i="1" s="1"/>
  <c r="O677" i="1"/>
  <c r="P677" i="1" s="1"/>
  <c r="O678" i="1"/>
  <c r="P678" i="1" s="1"/>
  <c r="O679" i="1"/>
  <c r="P679" i="1" s="1"/>
  <c r="O680" i="1"/>
  <c r="P680" i="1" s="1"/>
  <c r="O681" i="1"/>
  <c r="P681" i="1" s="1"/>
  <c r="O682" i="1"/>
  <c r="P682" i="1" s="1"/>
  <c r="O683" i="1"/>
  <c r="P683" i="1" s="1"/>
  <c r="O684" i="1"/>
  <c r="P684" i="1" s="1"/>
  <c r="O685" i="1"/>
  <c r="P685" i="1" s="1"/>
  <c r="O686" i="1"/>
  <c r="P686" i="1" s="1"/>
  <c r="O687" i="1"/>
  <c r="P687" i="1" s="1"/>
  <c r="O688" i="1"/>
  <c r="P688" i="1" s="1"/>
  <c r="O689" i="1"/>
  <c r="P689" i="1" s="1"/>
  <c r="O690" i="1"/>
  <c r="P690" i="1" s="1"/>
  <c r="O691" i="1"/>
  <c r="P691" i="1" s="1"/>
  <c r="O692" i="1"/>
  <c r="P692" i="1" s="1"/>
  <c r="O693" i="1"/>
  <c r="P693" i="1" s="1"/>
  <c r="O694" i="1"/>
  <c r="P694" i="1" s="1"/>
  <c r="O695" i="1"/>
  <c r="P695" i="1" s="1"/>
  <c r="O696" i="1"/>
  <c r="P696" i="1" s="1"/>
  <c r="O697" i="1"/>
  <c r="P697" i="1" s="1"/>
  <c r="O698" i="1"/>
  <c r="P698" i="1" s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2" i="1"/>
  <c r="P712" i="1" s="1"/>
  <c r="O713" i="1"/>
  <c r="P713" i="1" s="1"/>
  <c r="O714" i="1"/>
  <c r="P714" i="1" s="1"/>
  <c r="O715" i="1"/>
  <c r="P715" i="1" s="1"/>
  <c r="O716" i="1"/>
  <c r="P716" i="1" s="1"/>
  <c r="O717" i="1"/>
  <c r="P717" i="1" s="1"/>
  <c r="O718" i="1"/>
  <c r="P718" i="1" s="1"/>
  <c r="O719" i="1"/>
  <c r="P719" i="1" s="1"/>
  <c r="O720" i="1"/>
  <c r="P720" i="1" s="1"/>
  <c r="O721" i="1"/>
  <c r="P721" i="1" s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O731" i="1"/>
  <c r="P731" i="1" s="1"/>
  <c r="O732" i="1"/>
  <c r="P732" i="1" s="1"/>
  <c r="O733" i="1"/>
  <c r="P733" i="1" s="1"/>
  <c r="O734" i="1"/>
  <c r="P734" i="1" s="1"/>
  <c r="O735" i="1"/>
  <c r="P735" i="1" s="1"/>
  <c r="O736" i="1"/>
  <c r="P736" i="1" s="1"/>
  <c r="O737" i="1"/>
  <c r="P737" i="1" s="1"/>
  <c r="O738" i="1"/>
  <c r="P738" i="1" s="1"/>
  <c r="O739" i="1"/>
  <c r="P739" i="1" s="1"/>
  <c r="O740" i="1"/>
  <c r="P740" i="1" s="1"/>
  <c r="O741" i="1"/>
  <c r="P741" i="1" s="1"/>
  <c r="O742" i="1"/>
  <c r="P742" i="1" s="1"/>
  <c r="O743" i="1"/>
  <c r="P743" i="1" s="1"/>
  <c r="O744" i="1"/>
  <c r="P744" i="1" s="1"/>
  <c r="O745" i="1"/>
  <c r="P745" i="1" s="1"/>
  <c r="O746" i="1"/>
  <c r="P746" i="1" s="1"/>
  <c r="O747" i="1"/>
  <c r="P747" i="1" s="1"/>
  <c r="O748" i="1"/>
  <c r="P748" i="1" s="1"/>
  <c r="O749" i="1"/>
  <c r="P749" i="1" s="1"/>
  <c r="O750" i="1"/>
  <c r="P750" i="1" s="1"/>
  <c r="O751" i="1"/>
  <c r="P751" i="1" s="1"/>
  <c r="O752" i="1"/>
  <c r="P752" i="1" s="1"/>
  <c r="O753" i="1"/>
  <c r="P753" i="1" s="1"/>
  <c r="O754" i="1"/>
  <c r="P754" i="1" s="1"/>
  <c r="O755" i="1"/>
  <c r="P755" i="1" s="1"/>
  <c r="O756" i="1"/>
  <c r="P756" i="1" s="1"/>
  <c r="O757" i="1"/>
  <c r="P757" i="1" s="1"/>
  <c r="O758" i="1"/>
  <c r="P758" i="1" s="1"/>
  <c r="O759" i="1"/>
  <c r="P759" i="1" s="1"/>
  <c r="O760" i="1"/>
  <c r="P760" i="1" s="1"/>
  <c r="O761" i="1"/>
  <c r="P761" i="1" s="1"/>
  <c r="O762" i="1"/>
  <c r="P762" i="1" s="1"/>
  <c r="O763" i="1"/>
  <c r="P763" i="1" s="1"/>
  <c r="O764" i="1"/>
  <c r="P764" i="1" s="1"/>
  <c r="O765" i="1"/>
  <c r="P76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O772" i="1"/>
  <c r="P772" i="1" s="1"/>
  <c r="O773" i="1"/>
  <c r="P773" i="1" s="1"/>
  <c r="O774" i="1"/>
  <c r="P774" i="1" s="1"/>
  <c r="O775" i="1"/>
  <c r="P775" i="1" s="1"/>
  <c r="O776" i="1"/>
  <c r="P776" i="1" s="1"/>
  <c r="O777" i="1"/>
  <c r="P777" i="1" s="1"/>
  <c r="O778" i="1"/>
  <c r="P778" i="1" s="1"/>
  <c r="O779" i="1"/>
  <c r="P779" i="1" s="1"/>
  <c r="O780" i="1"/>
  <c r="P780" i="1" s="1"/>
  <c r="O781" i="1"/>
  <c r="P781" i="1" s="1"/>
  <c r="O782" i="1"/>
  <c r="P782" i="1" s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89" i="1"/>
  <c r="P789" i="1" s="1"/>
  <c r="O790" i="1"/>
  <c r="P790" i="1" s="1"/>
  <c r="O791" i="1"/>
  <c r="P791" i="1" s="1"/>
  <c r="O792" i="1"/>
  <c r="P792" i="1" s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O799" i="1"/>
  <c r="P799" i="1" s="1"/>
  <c r="O800" i="1"/>
  <c r="P800" i="1" s="1"/>
  <c r="O801" i="1"/>
  <c r="P801" i="1" s="1"/>
  <c r="O802" i="1"/>
  <c r="P802" i="1" s="1"/>
  <c r="O803" i="1"/>
  <c r="P803" i="1" s="1"/>
  <c r="O804" i="1"/>
  <c r="P804" i="1" s="1"/>
  <c r="O805" i="1"/>
  <c r="P805" i="1" s="1"/>
  <c r="O806" i="1"/>
  <c r="P806" i="1" s="1"/>
  <c r="O807" i="1"/>
  <c r="P807" i="1" s="1"/>
  <c r="O808" i="1"/>
  <c r="P808" i="1" s="1"/>
  <c r="O809" i="1"/>
  <c r="P809" i="1" s="1"/>
  <c r="O810" i="1"/>
  <c r="P810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818" i="1"/>
  <c r="P818" i="1" s="1"/>
  <c r="O819" i="1"/>
  <c r="P819" i="1" s="1"/>
  <c r="O820" i="1"/>
  <c r="P820" i="1" s="1"/>
  <c r="O821" i="1"/>
  <c r="P821" i="1" s="1"/>
  <c r="O822" i="1"/>
  <c r="P822" i="1" s="1"/>
  <c r="O823" i="1"/>
  <c r="P823" i="1" s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O830" i="1"/>
  <c r="P830" i="1" s="1"/>
  <c r="O831" i="1"/>
  <c r="P831" i="1" s="1"/>
  <c r="O832" i="1"/>
  <c r="P832" i="1" s="1"/>
  <c r="O833" i="1"/>
  <c r="P833" i="1" s="1"/>
  <c r="O834" i="1"/>
  <c r="P834" i="1" s="1"/>
  <c r="O835" i="1"/>
  <c r="P835" i="1" s="1"/>
  <c r="O836" i="1"/>
  <c r="P836" i="1" s="1"/>
  <c r="O837" i="1"/>
  <c r="P837" i="1" s="1"/>
  <c r="O838" i="1"/>
  <c r="P838" i="1" s="1"/>
  <c r="O839" i="1"/>
  <c r="P839" i="1" s="1"/>
  <c r="O840" i="1"/>
  <c r="P840" i="1" s="1"/>
  <c r="O841" i="1"/>
  <c r="P841" i="1" s="1"/>
  <c r="O842" i="1"/>
  <c r="P842" i="1" s="1"/>
  <c r="O843" i="1"/>
  <c r="P843" i="1" s="1"/>
  <c r="O844" i="1"/>
  <c r="P844" i="1" s="1"/>
  <c r="O845" i="1"/>
  <c r="P845" i="1" s="1"/>
  <c r="O846" i="1"/>
  <c r="P846" i="1" s="1"/>
  <c r="O847" i="1"/>
  <c r="P847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O854" i="1"/>
  <c r="P854" i="1" s="1"/>
  <c r="O855" i="1"/>
  <c r="P855" i="1" s="1"/>
  <c r="O856" i="1"/>
  <c r="P856" i="1" s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O865" i="1"/>
  <c r="P865" i="1" s="1"/>
  <c r="O866" i="1"/>
  <c r="P866" i="1" s="1"/>
  <c r="O867" i="1"/>
  <c r="P867" i="1" s="1"/>
  <c r="O868" i="1"/>
  <c r="P868" i="1" s="1"/>
  <c r="O869" i="1"/>
  <c r="P869" i="1" s="1"/>
  <c r="O870" i="1"/>
  <c r="P870" i="1" s="1"/>
  <c r="O871" i="1"/>
  <c r="P871" i="1" s="1"/>
  <c r="O872" i="1"/>
  <c r="P872" i="1" s="1"/>
  <c r="O873" i="1"/>
  <c r="P873" i="1" s="1"/>
  <c r="O874" i="1"/>
  <c r="P874" i="1" s="1"/>
  <c r="O875" i="1"/>
  <c r="P875" i="1" s="1"/>
  <c r="O876" i="1"/>
  <c r="P876" i="1" s="1"/>
  <c r="O877" i="1"/>
  <c r="P877" i="1" s="1"/>
  <c r="O878" i="1"/>
  <c r="P878" i="1" s="1"/>
  <c r="O879" i="1"/>
  <c r="P879" i="1" s="1"/>
  <c r="O880" i="1"/>
  <c r="P880" i="1" s="1"/>
  <c r="O881" i="1"/>
  <c r="P881" i="1" s="1"/>
  <c r="O882" i="1"/>
  <c r="P882" i="1" s="1"/>
  <c r="O883" i="1"/>
  <c r="P883" i="1" s="1"/>
  <c r="O884" i="1"/>
  <c r="P884" i="1" s="1"/>
  <c r="O885" i="1"/>
  <c r="P885" i="1" s="1"/>
  <c r="O886" i="1"/>
  <c r="P886" i="1" s="1"/>
  <c r="O887" i="1"/>
  <c r="P887" i="1" s="1"/>
  <c r="O888" i="1"/>
  <c r="P888" i="1" s="1"/>
  <c r="O889" i="1"/>
  <c r="P889" i="1" s="1"/>
  <c r="O890" i="1"/>
  <c r="P890" i="1" s="1"/>
  <c r="O891" i="1"/>
  <c r="P891" i="1" s="1"/>
  <c r="O892" i="1"/>
  <c r="P892" i="1" s="1"/>
  <c r="O893" i="1"/>
  <c r="P893" i="1" s="1"/>
  <c r="O894" i="1"/>
  <c r="P894" i="1" s="1"/>
  <c r="O895" i="1"/>
  <c r="P895" i="1" s="1"/>
  <c r="O896" i="1"/>
  <c r="P896" i="1" s="1"/>
  <c r="O897" i="1"/>
  <c r="P897" i="1" s="1"/>
  <c r="O898" i="1"/>
  <c r="P898" i="1" s="1"/>
  <c r="O899" i="1"/>
  <c r="P899" i="1" s="1"/>
  <c r="O900" i="1"/>
  <c r="P900" i="1" s="1"/>
  <c r="O901" i="1"/>
  <c r="P901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O909" i="1"/>
  <c r="P909" i="1" s="1"/>
  <c r="O910" i="1"/>
  <c r="P910" i="1" s="1"/>
  <c r="O911" i="1"/>
  <c r="P911" i="1" s="1"/>
  <c r="O912" i="1"/>
  <c r="P912" i="1" s="1"/>
  <c r="O913" i="1"/>
  <c r="P913" i="1" s="1"/>
  <c r="O914" i="1"/>
  <c r="P914" i="1" s="1"/>
  <c r="O915" i="1"/>
  <c r="P915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O922" i="1"/>
  <c r="P922" i="1" s="1"/>
  <c r="O923" i="1"/>
  <c r="P923" i="1" s="1"/>
  <c r="O924" i="1"/>
  <c r="P924" i="1" s="1"/>
  <c r="O925" i="1"/>
  <c r="P925" i="1" s="1"/>
  <c r="O926" i="1"/>
  <c r="P926" i="1" s="1"/>
  <c r="O927" i="1"/>
  <c r="P927" i="1" s="1"/>
  <c r="O928" i="1"/>
  <c r="P928" i="1" s="1"/>
  <c r="O929" i="1"/>
  <c r="P929" i="1" s="1"/>
  <c r="O930" i="1"/>
  <c r="P930" i="1" s="1"/>
  <c r="O931" i="1"/>
  <c r="P931" i="1" s="1"/>
  <c r="O932" i="1"/>
  <c r="P932" i="1" s="1"/>
  <c r="O933" i="1"/>
  <c r="P933" i="1" s="1"/>
  <c r="O934" i="1"/>
  <c r="P934" i="1" s="1"/>
  <c r="O935" i="1"/>
  <c r="P935" i="1" s="1"/>
  <c r="O936" i="1"/>
  <c r="P936" i="1" s="1"/>
  <c r="O937" i="1"/>
  <c r="P937" i="1" s="1"/>
  <c r="O938" i="1"/>
  <c r="P938" i="1" s="1"/>
  <c r="O939" i="1"/>
  <c r="P939" i="1" s="1"/>
  <c r="O940" i="1"/>
  <c r="P940" i="1" s="1"/>
  <c r="O941" i="1"/>
  <c r="P941" i="1" s="1"/>
  <c r="O942" i="1"/>
  <c r="P942" i="1" s="1"/>
  <c r="O943" i="1"/>
  <c r="P943" i="1" s="1"/>
  <c r="O944" i="1"/>
  <c r="P944" i="1" s="1"/>
  <c r="O945" i="1"/>
  <c r="P945" i="1" s="1"/>
  <c r="O946" i="1"/>
  <c r="P946" i="1" s="1"/>
  <c r="O947" i="1"/>
  <c r="P947" i="1" s="1"/>
  <c r="O948" i="1"/>
  <c r="P948" i="1" s="1"/>
  <c r="O949" i="1"/>
  <c r="P949" i="1" s="1"/>
  <c r="O950" i="1"/>
  <c r="P950" i="1" s="1"/>
  <c r="O951" i="1"/>
  <c r="P951" i="1" s="1"/>
  <c r="O952" i="1"/>
  <c r="P952" i="1" s="1"/>
  <c r="O953" i="1"/>
  <c r="P953" i="1" s="1"/>
  <c r="O954" i="1"/>
  <c r="P954" i="1" s="1"/>
  <c r="O955" i="1"/>
  <c r="P955" i="1" s="1"/>
  <c r="O956" i="1"/>
  <c r="P956" i="1" s="1"/>
  <c r="O957" i="1"/>
  <c r="P957" i="1" s="1"/>
  <c r="O958" i="1"/>
  <c r="P958" i="1" s="1"/>
  <c r="O959" i="1"/>
  <c r="P959" i="1" s="1"/>
  <c r="O960" i="1"/>
  <c r="P960" i="1" s="1"/>
  <c r="O961" i="1"/>
  <c r="P961" i="1" s="1"/>
  <c r="O962" i="1"/>
  <c r="P962" i="1" s="1"/>
  <c r="O963" i="1"/>
  <c r="P963" i="1" s="1"/>
  <c r="O964" i="1"/>
  <c r="P964" i="1" s="1"/>
  <c r="O965" i="1"/>
  <c r="P965" i="1" s="1"/>
  <c r="O966" i="1"/>
  <c r="P966" i="1" s="1"/>
  <c r="O967" i="1"/>
  <c r="P967" i="1" s="1"/>
  <c r="O968" i="1"/>
  <c r="P968" i="1" s="1"/>
  <c r="O969" i="1"/>
  <c r="P969" i="1" s="1"/>
  <c r="O970" i="1"/>
  <c r="P970" i="1" s="1"/>
  <c r="O971" i="1"/>
  <c r="P971" i="1" s="1"/>
  <c r="O972" i="1"/>
  <c r="P972" i="1" s="1"/>
  <c r="O973" i="1"/>
  <c r="P973" i="1" s="1"/>
  <c r="O974" i="1"/>
  <c r="P974" i="1" s="1"/>
  <c r="O975" i="1"/>
  <c r="P975" i="1" s="1"/>
  <c r="O976" i="1"/>
  <c r="P976" i="1" s="1"/>
  <c r="O977" i="1"/>
  <c r="P977" i="1" s="1"/>
  <c r="O978" i="1"/>
  <c r="P978" i="1" s="1"/>
  <c r="O979" i="1"/>
  <c r="P979" i="1" s="1"/>
  <c r="O980" i="1"/>
  <c r="P980" i="1" s="1"/>
  <c r="O981" i="1"/>
  <c r="P981" i="1" s="1"/>
  <c r="O982" i="1"/>
  <c r="P982" i="1" s="1"/>
  <c r="O983" i="1"/>
  <c r="P983" i="1" s="1"/>
  <c r="O984" i="1"/>
  <c r="P984" i="1" s="1"/>
  <c r="O985" i="1"/>
  <c r="P985" i="1" s="1"/>
  <c r="O986" i="1"/>
  <c r="P986" i="1" s="1"/>
  <c r="O987" i="1"/>
  <c r="P987" i="1" s="1"/>
  <c r="O988" i="1"/>
  <c r="P988" i="1" s="1"/>
  <c r="O989" i="1"/>
  <c r="P989" i="1" s="1"/>
  <c r="O990" i="1"/>
  <c r="P990" i="1" s="1"/>
  <c r="O991" i="1"/>
  <c r="P991" i="1" s="1"/>
  <c r="O992" i="1"/>
  <c r="P992" i="1" s="1"/>
  <c r="O993" i="1"/>
  <c r="P993" i="1" s="1"/>
  <c r="O994" i="1"/>
  <c r="P994" i="1" s="1"/>
  <c r="O995" i="1"/>
  <c r="P995" i="1" s="1"/>
  <c r="O996" i="1"/>
  <c r="P996" i="1" s="1"/>
  <c r="O997" i="1"/>
  <c r="P997" i="1" s="1"/>
  <c r="O998" i="1"/>
  <c r="P998" i="1" s="1"/>
  <c r="O999" i="1"/>
  <c r="P999" i="1" s="1"/>
  <c r="O1000" i="1"/>
  <c r="P1000" i="1" s="1"/>
  <c r="O1001" i="1"/>
  <c r="P1001" i="1" s="1"/>
  <c r="O1002" i="1"/>
  <c r="P1002" i="1" s="1"/>
  <c r="O1003" i="1"/>
  <c r="P1003" i="1" s="1"/>
  <c r="O1004" i="1"/>
  <c r="P1004" i="1" s="1"/>
  <c r="O1005" i="1"/>
  <c r="P1005" i="1" s="1"/>
  <c r="O1006" i="1"/>
  <c r="P1006" i="1" s="1"/>
  <c r="O1007" i="1"/>
  <c r="P1007" i="1" s="1"/>
  <c r="O1008" i="1"/>
  <c r="P1008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O1017" i="1"/>
  <c r="P1017" i="1" s="1"/>
  <c r="O1018" i="1"/>
  <c r="P1018" i="1" s="1"/>
  <c r="O1019" i="1"/>
  <c r="P1019" i="1" s="1"/>
  <c r="O1020" i="1"/>
  <c r="P1020" i="1" s="1"/>
  <c r="O1021" i="1"/>
  <c r="P1021" i="1" s="1"/>
  <c r="O1022" i="1"/>
  <c r="P1022" i="1" s="1"/>
  <c r="O1023" i="1"/>
  <c r="P1023" i="1" s="1"/>
  <c r="O1024" i="1"/>
  <c r="P1024" i="1" s="1"/>
  <c r="O1025" i="1"/>
  <c r="P1025" i="1" s="1"/>
  <c r="O1026" i="1"/>
  <c r="P1026" i="1" s="1"/>
  <c r="O1027" i="1"/>
  <c r="P1027" i="1" s="1"/>
  <c r="O1028" i="1"/>
  <c r="P1028" i="1" s="1"/>
  <c r="O1029" i="1"/>
  <c r="P1029" i="1" s="1"/>
  <c r="O1030" i="1"/>
  <c r="P1030" i="1" s="1"/>
  <c r="O1031" i="1"/>
  <c r="P1031" i="1" s="1"/>
  <c r="O1032" i="1"/>
  <c r="P1032" i="1" s="1"/>
  <c r="O1033" i="1"/>
  <c r="P1033" i="1" s="1"/>
  <c r="O1034" i="1"/>
  <c r="P1034" i="1" s="1"/>
  <c r="O1035" i="1"/>
  <c r="P1035" i="1" s="1"/>
  <c r="O1036" i="1"/>
  <c r="P1036" i="1" s="1"/>
  <c r="O1037" i="1"/>
  <c r="P1037" i="1" s="1"/>
  <c r="O1038" i="1"/>
  <c r="P1038" i="1" s="1"/>
  <c r="O1039" i="1"/>
  <c r="P1039" i="1" s="1"/>
  <c r="O1040" i="1"/>
  <c r="P1040" i="1" s="1"/>
  <c r="O1041" i="1"/>
  <c r="P1041" i="1" s="1"/>
  <c r="O1042" i="1"/>
  <c r="P1042" i="1" s="1"/>
  <c r="O1043" i="1"/>
  <c r="P1043" i="1" s="1"/>
  <c r="O1044" i="1"/>
  <c r="P1044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O1052" i="1"/>
  <c r="P1052" i="1" s="1"/>
  <c r="O1053" i="1"/>
  <c r="P1053" i="1" s="1"/>
  <c r="O1054" i="1"/>
  <c r="P1054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O1060" i="1"/>
  <c r="P1060" i="1" s="1"/>
  <c r="O1061" i="1"/>
  <c r="P1061" i="1" s="1"/>
  <c r="O1062" i="1"/>
  <c r="P1062" i="1" s="1"/>
  <c r="O1063" i="1"/>
  <c r="P1063" i="1" s="1"/>
  <c r="O1064" i="1"/>
  <c r="P1064" i="1" s="1"/>
  <c r="O1065" i="1"/>
  <c r="P1065" i="1" s="1"/>
  <c r="O1066" i="1"/>
  <c r="P1066" i="1" s="1"/>
  <c r="O1067" i="1"/>
  <c r="P1067" i="1" s="1"/>
  <c r="O1068" i="1"/>
  <c r="P1068" i="1" s="1"/>
  <c r="O1069" i="1"/>
  <c r="P1069" i="1" s="1"/>
  <c r="O1070" i="1"/>
  <c r="P1070" i="1" s="1"/>
  <c r="O1071" i="1"/>
  <c r="P1071" i="1" s="1"/>
  <c r="O1072" i="1"/>
  <c r="P1072" i="1" s="1"/>
  <c r="O1073" i="1"/>
  <c r="P1073" i="1" s="1"/>
  <c r="O1074" i="1"/>
  <c r="P1074" i="1" s="1"/>
  <c r="O1075" i="1"/>
  <c r="P1075" i="1" s="1"/>
  <c r="O1076" i="1"/>
  <c r="P1076" i="1" s="1"/>
  <c r="O1077" i="1"/>
  <c r="P1077" i="1" s="1"/>
  <c r="O1078" i="1"/>
  <c r="P1078" i="1" s="1"/>
  <c r="O1079" i="1"/>
  <c r="P1079" i="1" s="1"/>
  <c r="O1080" i="1"/>
  <c r="P1080" i="1" s="1"/>
  <c r="O1081" i="1"/>
  <c r="P1081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O1091" i="1"/>
  <c r="P1091" i="1" s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O1100" i="1"/>
  <c r="P1100" i="1" s="1"/>
  <c r="O1101" i="1"/>
  <c r="P1101" i="1" s="1"/>
  <c r="O1102" i="1"/>
  <c r="P1102" i="1" s="1"/>
  <c r="O1103" i="1"/>
  <c r="P1103" i="1" s="1"/>
  <c r="O1104" i="1"/>
  <c r="P1104" i="1" s="1"/>
  <c r="O1105" i="1"/>
  <c r="P1105" i="1" s="1"/>
  <c r="O1106" i="1"/>
  <c r="P1106" i="1" s="1"/>
  <c r="O1107" i="1"/>
  <c r="P1107" i="1" s="1"/>
  <c r="O1108" i="1"/>
  <c r="P1108" i="1" s="1"/>
  <c r="O1109" i="1"/>
  <c r="P1109" i="1" s="1"/>
  <c r="O1110" i="1"/>
  <c r="P1110" i="1" s="1"/>
  <c r="O1111" i="1"/>
  <c r="P1111" i="1" s="1"/>
  <c r="O1112" i="1"/>
  <c r="P1112" i="1" s="1"/>
  <c r="O1113" i="1"/>
  <c r="P1113" i="1" s="1"/>
  <c r="O1114" i="1"/>
  <c r="P1114" i="1" s="1"/>
  <c r="O1115" i="1"/>
  <c r="P1115" i="1" s="1"/>
  <c r="O1116" i="1"/>
  <c r="P1116" i="1" s="1"/>
  <c r="O1117" i="1"/>
  <c r="P1117" i="1" s="1"/>
  <c r="O1118" i="1"/>
  <c r="P1118" i="1" s="1"/>
  <c r="O1119" i="1"/>
  <c r="P1119" i="1" s="1"/>
  <c r="O1120" i="1"/>
  <c r="P1120" i="1" s="1"/>
  <c r="O1121" i="1"/>
  <c r="P1121" i="1" s="1"/>
  <c r="O1122" i="1"/>
  <c r="P1122" i="1" s="1"/>
  <c r="O1123" i="1"/>
  <c r="P1123" i="1" s="1"/>
  <c r="O1124" i="1"/>
  <c r="P1124" i="1" s="1"/>
  <c r="O1125" i="1"/>
  <c r="P1125" i="1" s="1"/>
  <c r="O1126" i="1"/>
  <c r="P1126" i="1" s="1"/>
  <c r="O1127" i="1"/>
  <c r="P1127" i="1" s="1"/>
  <c r="O1128" i="1"/>
  <c r="P1128" i="1" s="1"/>
  <c r="O1129" i="1"/>
  <c r="P1129" i="1" s="1"/>
  <c r="O1130" i="1"/>
  <c r="P1130" i="1" s="1"/>
  <c r="O1131" i="1"/>
  <c r="P1131" i="1" s="1"/>
  <c r="O1132" i="1"/>
  <c r="P1132" i="1" s="1"/>
  <c r="O1133" i="1"/>
  <c r="P1133" i="1" s="1"/>
  <c r="O1134" i="1"/>
  <c r="P1134" i="1" s="1"/>
  <c r="O1135" i="1"/>
  <c r="P1135" i="1" s="1"/>
  <c r="O1136" i="1"/>
  <c r="P1136" i="1" s="1"/>
  <c r="O1137" i="1"/>
  <c r="P1137" i="1" s="1"/>
  <c r="O1138" i="1"/>
  <c r="P1138" i="1" s="1"/>
  <c r="O1139" i="1"/>
  <c r="P1139" i="1" s="1"/>
  <c r="O1140" i="1"/>
  <c r="P1140" i="1" s="1"/>
  <c r="O1141" i="1"/>
  <c r="P1141" i="1" s="1"/>
  <c r="O1142" i="1"/>
  <c r="P1142" i="1" s="1"/>
  <c r="O1143" i="1"/>
  <c r="P1143" i="1" s="1"/>
  <c r="O1144" i="1"/>
  <c r="P1144" i="1" s="1"/>
  <c r="O1145" i="1"/>
  <c r="P1145" i="1" s="1"/>
  <c r="O1146" i="1"/>
  <c r="P1146" i="1" s="1"/>
  <c r="O1147" i="1"/>
  <c r="P1147" i="1" s="1"/>
  <c r="O1148" i="1"/>
  <c r="P1148" i="1" s="1"/>
  <c r="O1149" i="1"/>
  <c r="P1149" i="1" s="1"/>
  <c r="O1150" i="1"/>
  <c r="P1150" i="1" s="1"/>
  <c r="O1151" i="1"/>
  <c r="P1151" i="1" s="1"/>
  <c r="O1152" i="1"/>
  <c r="P1152" i="1" s="1"/>
  <c r="O1153" i="1"/>
  <c r="P1153" i="1" s="1"/>
  <c r="O1154" i="1"/>
  <c r="P1154" i="1" s="1"/>
  <c r="O1155" i="1"/>
  <c r="P1155" i="1" s="1"/>
  <c r="O1156" i="1"/>
  <c r="P1156" i="1" s="1"/>
  <c r="O1157" i="1"/>
  <c r="P1157" i="1" s="1"/>
  <c r="O1158" i="1"/>
  <c r="P1158" i="1" s="1"/>
  <c r="O1159" i="1"/>
  <c r="P1159" i="1" s="1"/>
  <c r="O1160" i="1"/>
  <c r="P1160" i="1" s="1"/>
  <c r="O1161" i="1"/>
  <c r="P1161" i="1" s="1"/>
  <c r="O1162" i="1"/>
  <c r="P1162" i="1" s="1"/>
  <c r="O1163" i="1"/>
  <c r="P1163" i="1" s="1"/>
  <c r="O1164" i="1"/>
  <c r="P1164" i="1" s="1"/>
  <c r="O1165" i="1"/>
  <c r="P1165" i="1" s="1"/>
  <c r="O1166" i="1"/>
  <c r="P1166" i="1" s="1"/>
  <c r="O1167" i="1"/>
  <c r="P1167" i="1" s="1"/>
  <c r="O1168" i="1"/>
  <c r="P1168" i="1" s="1"/>
  <c r="O1169" i="1"/>
  <c r="P1169" i="1" s="1"/>
  <c r="O1170" i="1"/>
  <c r="P1170" i="1" s="1"/>
  <c r="O1171" i="1"/>
  <c r="P1171" i="1" s="1"/>
  <c r="O1172" i="1"/>
  <c r="P1172" i="1" s="1"/>
  <c r="O1173" i="1"/>
  <c r="P1173" i="1" s="1"/>
  <c r="O1174" i="1"/>
  <c r="P1174" i="1" s="1"/>
  <c r="O1175" i="1"/>
  <c r="P1175" i="1" s="1"/>
  <c r="O1176" i="1"/>
  <c r="P1176" i="1" s="1"/>
  <c r="O1177" i="1"/>
  <c r="P1177" i="1" s="1"/>
  <c r="O1178" i="1"/>
  <c r="P1178" i="1" s="1"/>
  <c r="O1179" i="1"/>
  <c r="P1179" i="1" s="1"/>
  <c r="O1180" i="1"/>
  <c r="P1180" i="1" s="1"/>
  <c r="O1181" i="1"/>
  <c r="P1181" i="1" s="1"/>
  <c r="O1182" i="1"/>
  <c r="P1182" i="1" s="1"/>
  <c r="O1183" i="1"/>
  <c r="P1183" i="1" s="1"/>
  <c r="O1184" i="1"/>
  <c r="P1184" i="1" s="1"/>
  <c r="O1185" i="1"/>
  <c r="P1185" i="1" s="1"/>
  <c r="O1186" i="1"/>
  <c r="P1186" i="1" s="1"/>
  <c r="O1187" i="1"/>
  <c r="P1187" i="1" s="1"/>
  <c r="O1188" i="1"/>
  <c r="P1188" i="1" s="1"/>
  <c r="O1189" i="1"/>
  <c r="P1189" i="1" s="1"/>
  <c r="O1190" i="1"/>
  <c r="P1190" i="1" s="1"/>
  <c r="O1191" i="1"/>
  <c r="P1191" i="1" s="1"/>
  <c r="O1192" i="1"/>
  <c r="P1192" i="1" s="1"/>
  <c r="O1193" i="1"/>
  <c r="P1193" i="1" s="1"/>
  <c r="O1194" i="1"/>
  <c r="P1194" i="1" s="1"/>
  <c r="O1195" i="1"/>
  <c r="P1195" i="1" s="1"/>
  <c r="O1196" i="1"/>
  <c r="P1196" i="1" s="1"/>
  <c r="O1197" i="1"/>
  <c r="P1197" i="1" s="1"/>
  <c r="O1198" i="1"/>
  <c r="P1198" i="1" s="1"/>
  <c r="O1199" i="1"/>
  <c r="P1199" i="1" s="1"/>
  <c r="O1200" i="1"/>
  <c r="P1200" i="1" s="1"/>
  <c r="O1201" i="1"/>
  <c r="P1201" i="1" s="1"/>
  <c r="O1202" i="1"/>
  <c r="P1202" i="1" s="1"/>
  <c r="O1203" i="1"/>
  <c r="P1203" i="1" s="1"/>
  <c r="O1204" i="1"/>
  <c r="P1204" i="1" s="1"/>
  <c r="O1205" i="1"/>
  <c r="P1205" i="1" s="1"/>
  <c r="O1206" i="1"/>
  <c r="P1206" i="1" s="1"/>
  <c r="O1207" i="1"/>
  <c r="P1207" i="1" s="1"/>
  <c r="O1208" i="1"/>
  <c r="P1208" i="1" s="1"/>
  <c r="O1209" i="1"/>
  <c r="P1209" i="1" s="1"/>
  <c r="O1210" i="1"/>
  <c r="P1210" i="1" s="1"/>
  <c r="O1211" i="1"/>
  <c r="P1211" i="1" s="1"/>
  <c r="O1212" i="1"/>
  <c r="P1212" i="1" s="1"/>
  <c r="O1213" i="1"/>
  <c r="P1213" i="1" s="1"/>
  <c r="O1214" i="1"/>
  <c r="P1214" i="1" s="1"/>
  <c r="O1215" i="1"/>
  <c r="P1215" i="1" s="1"/>
  <c r="O1216" i="1"/>
  <c r="P1216" i="1" s="1"/>
  <c r="O1217" i="1"/>
  <c r="P1217" i="1" s="1"/>
  <c r="O1218" i="1"/>
  <c r="P1218" i="1" s="1"/>
  <c r="O1219" i="1"/>
  <c r="P1219" i="1" s="1"/>
  <c r="O1220" i="1"/>
  <c r="P1220" i="1" s="1"/>
  <c r="O1221" i="1"/>
  <c r="P1221" i="1" s="1"/>
  <c r="O1222" i="1"/>
  <c r="P1222" i="1" s="1"/>
  <c r="O1223" i="1"/>
  <c r="P1223" i="1" s="1"/>
  <c r="O1224" i="1"/>
  <c r="P1224" i="1" s="1"/>
  <c r="O1225" i="1"/>
  <c r="P1225" i="1" s="1"/>
  <c r="O1226" i="1"/>
  <c r="P1226" i="1" s="1"/>
  <c r="O1227" i="1"/>
  <c r="P1227" i="1" s="1"/>
  <c r="O1228" i="1"/>
  <c r="P1228" i="1" s="1"/>
  <c r="O1229" i="1"/>
  <c r="P1229" i="1" s="1"/>
  <c r="O1230" i="1"/>
  <c r="P1230" i="1" s="1"/>
  <c r="O1231" i="1"/>
  <c r="P1231" i="1" s="1"/>
  <c r="O1232" i="1"/>
  <c r="P1232" i="1" s="1"/>
  <c r="O1233" i="1"/>
  <c r="P1233" i="1" s="1"/>
  <c r="O1234" i="1"/>
  <c r="P1234" i="1" s="1"/>
  <c r="O1235" i="1"/>
  <c r="P1235" i="1" s="1"/>
  <c r="O1236" i="1"/>
  <c r="P1236" i="1" s="1"/>
  <c r="O1237" i="1"/>
  <c r="P1237" i="1" s="1"/>
  <c r="O1238" i="1"/>
  <c r="P1238" i="1" s="1"/>
  <c r="O1239" i="1"/>
  <c r="P1239" i="1" s="1"/>
  <c r="O1240" i="1"/>
  <c r="P1240" i="1" s="1"/>
  <c r="O1241" i="1"/>
  <c r="P1241" i="1" s="1"/>
  <c r="O1242" i="1"/>
  <c r="P1242" i="1" s="1"/>
  <c r="O1243" i="1"/>
  <c r="P1243" i="1" s="1"/>
  <c r="O1244" i="1"/>
  <c r="P1244" i="1" s="1"/>
  <c r="O1245" i="1"/>
  <c r="P1245" i="1" s="1"/>
  <c r="O1246" i="1"/>
  <c r="P1246" i="1" s="1"/>
  <c r="O1247" i="1"/>
  <c r="P1247" i="1" s="1"/>
  <c r="O1248" i="1"/>
  <c r="P1248" i="1" s="1"/>
  <c r="O1249" i="1"/>
  <c r="P1249" i="1" s="1"/>
  <c r="O1250" i="1"/>
  <c r="P1250" i="1" s="1"/>
  <c r="O1251" i="1"/>
  <c r="P1251" i="1" s="1"/>
  <c r="O1252" i="1"/>
  <c r="P1252" i="1" s="1"/>
  <c r="O1253" i="1"/>
  <c r="P1253" i="1" s="1"/>
  <c r="O1254" i="1"/>
  <c r="P1254" i="1" s="1"/>
  <c r="O1255" i="1"/>
  <c r="P1255" i="1" s="1"/>
  <c r="O1256" i="1"/>
  <c r="P1256" i="1" s="1"/>
  <c r="O1257" i="1"/>
  <c r="P1257" i="1" s="1"/>
  <c r="O1258" i="1"/>
  <c r="P1258" i="1" s="1"/>
  <c r="O1259" i="1"/>
  <c r="P1259" i="1" s="1"/>
  <c r="O1260" i="1"/>
  <c r="P1260" i="1" s="1"/>
  <c r="O1261" i="1"/>
  <c r="P1261" i="1" s="1"/>
  <c r="O1262" i="1"/>
  <c r="P1262" i="1" s="1"/>
  <c r="O1263" i="1"/>
  <c r="P1263" i="1" s="1"/>
  <c r="O1264" i="1"/>
  <c r="P1264" i="1" s="1"/>
  <c r="O1265" i="1"/>
  <c r="P1265" i="1" s="1"/>
  <c r="O1266" i="1"/>
  <c r="P1266" i="1" s="1"/>
  <c r="O1267" i="1"/>
  <c r="P1267" i="1" s="1"/>
  <c r="O1268" i="1"/>
  <c r="P1268" i="1" s="1"/>
  <c r="O1269" i="1"/>
  <c r="P1269" i="1" s="1"/>
  <c r="O1270" i="1"/>
  <c r="P1270" i="1" s="1"/>
  <c r="O1271" i="1"/>
  <c r="P1271" i="1" s="1"/>
  <c r="O1272" i="1"/>
  <c r="P1272" i="1" s="1"/>
  <c r="O1273" i="1"/>
  <c r="P1273" i="1" s="1"/>
  <c r="O1274" i="1"/>
  <c r="P1274" i="1" s="1"/>
  <c r="O1275" i="1"/>
  <c r="P1275" i="1" s="1"/>
  <c r="O1276" i="1"/>
  <c r="P1276" i="1" s="1"/>
  <c r="O1277" i="1"/>
  <c r="P1277" i="1" s="1"/>
  <c r="O1278" i="1"/>
  <c r="P1278" i="1" s="1"/>
  <c r="O1279" i="1"/>
  <c r="P1279" i="1" s="1"/>
  <c r="O1280" i="1"/>
  <c r="P1280" i="1" s="1"/>
  <c r="O1281" i="1"/>
  <c r="P1281" i="1" s="1"/>
  <c r="O1282" i="1"/>
  <c r="P1282" i="1" s="1"/>
  <c r="O1283" i="1"/>
  <c r="P1283" i="1" s="1"/>
  <c r="O1284" i="1"/>
  <c r="P1284" i="1" s="1"/>
  <c r="O1285" i="1"/>
  <c r="P1285" i="1" s="1"/>
  <c r="O1286" i="1"/>
  <c r="P1286" i="1" s="1"/>
  <c r="O1287" i="1"/>
  <c r="P1287" i="1" s="1"/>
  <c r="O1288" i="1"/>
  <c r="P1288" i="1" s="1"/>
  <c r="O1289" i="1"/>
  <c r="P1289" i="1" s="1"/>
  <c r="O1290" i="1"/>
  <c r="P1290" i="1" s="1"/>
  <c r="O1291" i="1"/>
  <c r="P1291" i="1" s="1"/>
  <c r="O1292" i="1"/>
  <c r="P1292" i="1" s="1"/>
  <c r="O1293" i="1"/>
  <c r="P1293" i="1" s="1"/>
  <c r="O1294" i="1"/>
  <c r="P1294" i="1" s="1"/>
  <c r="O1295" i="1"/>
  <c r="P1295" i="1" s="1"/>
  <c r="O1296" i="1"/>
  <c r="P1296" i="1" s="1"/>
  <c r="O1297" i="1"/>
  <c r="P1297" i="1" s="1"/>
  <c r="O1298" i="1"/>
  <c r="P1298" i="1" s="1"/>
  <c r="O1299" i="1"/>
  <c r="P1299" i="1" s="1"/>
  <c r="O1300" i="1"/>
  <c r="P1300" i="1" s="1"/>
  <c r="O1301" i="1"/>
  <c r="P1301" i="1" s="1"/>
  <c r="O1302" i="1"/>
  <c r="P1302" i="1" s="1"/>
  <c r="O1303" i="1"/>
  <c r="P1303" i="1" s="1"/>
  <c r="O1304" i="1"/>
  <c r="P1304" i="1" s="1"/>
  <c r="O1305" i="1"/>
  <c r="P1305" i="1" s="1"/>
  <c r="O1306" i="1"/>
  <c r="P1306" i="1" s="1"/>
  <c r="O1307" i="1"/>
  <c r="P1307" i="1" s="1"/>
  <c r="O1308" i="1"/>
  <c r="P1308" i="1" s="1"/>
  <c r="O1309" i="1"/>
  <c r="P1309" i="1" s="1"/>
  <c r="O1310" i="1"/>
  <c r="P1310" i="1" s="1"/>
  <c r="O1311" i="1"/>
  <c r="P1311" i="1" s="1"/>
  <c r="O1312" i="1"/>
  <c r="P1312" i="1" s="1"/>
  <c r="O1313" i="1"/>
  <c r="P1313" i="1" s="1"/>
  <c r="O1314" i="1"/>
  <c r="P1314" i="1" s="1"/>
  <c r="O1315" i="1"/>
  <c r="P1315" i="1" s="1"/>
  <c r="O1316" i="1"/>
  <c r="P1316" i="1" s="1"/>
  <c r="O1317" i="1"/>
  <c r="P1317" i="1" s="1"/>
  <c r="O1318" i="1"/>
  <c r="P1318" i="1" s="1"/>
  <c r="O1319" i="1"/>
  <c r="P1319" i="1" s="1"/>
  <c r="O1320" i="1"/>
  <c r="P1320" i="1" s="1"/>
  <c r="O1321" i="1"/>
  <c r="P1321" i="1" s="1"/>
  <c r="O1322" i="1"/>
  <c r="P1322" i="1" s="1"/>
  <c r="O1323" i="1"/>
  <c r="P1323" i="1" s="1"/>
  <c r="O1324" i="1"/>
  <c r="P1324" i="1" s="1"/>
  <c r="O1325" i="1"/>
  <c r="P1325" i="1" s="1"/>
  <c r="O1326" i="1"/>
  <c r="P1326" i="1" s="1"/>
  <c r="O1327" i="1"/>
  <c r="P1327" i="1" s="1"/>
  <c r="O1328" i="1"/>
  <c r="P1328" i="1" s="1"/>
  <c r="O1329" i="1"/>
  <c r="P1329" i="1" s="1"/>
  <c r="O1330" i="1"/>
  <c r="P1330" i="1" s="1"/>
  <c r="O1331" i="1"/>
  <c r="P1331" i="1" s="1"/>
  <c r="O1332" i="1"/>
  <c r="P1332" i="1" s="1"/>
  <c r="O1333" i="1"/>
  <c r="P1333" i="1" s="1"/>
  <c r="O1334" i="1"/>
  <c r="P1334" i="1" s="1"/>
  <c r="O1335" i="1"/>
  <c r="P1335" i="1" s="1"/>
  <c r="O1336" i="1"/>
  <c r="P1336" i="1" s="1"/>
  <c r="O1337" i="1"/>
  <c r="P1337" i="1" s="1"/>
  <c r="O1338" i="1"/>
  <c r="P1338" i="1" s="1"/>
  <c r="O1339" i="1"/>
  <c r="P1339" i="1" s="1"/>
  <c r="O1340" i="1"/>
  <c r="P1340" i="1" s="1"/>
  <c r="O1341" i="1"/>
  <c r="P1341" i="1" s="1"/>
  <c r="O1342" i="1"/>
  <c r="P1342" i="1" s="1"/>
  <c r="O1343" i="1"/>
  <c r="P1343" i="1" s="1"/>
  <c r="O1344" i="1"/>
  <c r="P1344" i="1" s="1"/>
  <c r="O1345" i="1"/>
  <c r="P1345" i="1" s="1"/>
  <c r="O1346" i="1"/>
  <c r="P1346" i="1" s="1"/>
  <c r="O1347" i="1"/>
  <c r="P1347" i="1" s="1"/>
  <c r="O1348" i="1"/>
  <c r="P1348" i="1" s="1"/>
  <c r="O1349" i="1"/>
  <c r="P1349" i="1" s="1"/>
  <c r="O1350" i="1"/>
  <c r="P1350" i="1" s="1"/>
  <c r="O1351" i="1"/>
  <c r="P1351" i="1" s="1"/>
  <c r="O1352" i="1"/>
  <c r="P1352" i="1" s="1"/>
  <c r="O1353" i="1"/>
  <c r="P1353" i="1" s="1"/>
  <c r="O1354" i="1"/>
  <c r="P1354" i="1" s="1"/>
  <c r="O1355" i="1"/>
  <c r="P1355" i="1" s="1"/>
  <c r="O1356" i="1"/>
  <c r="P1356" i="1" s="1"/>
  <c r="O1357" i="1"/>
  <c r="P1357" i="1" s="1"/>
  <c r="O1358" i="1"/>
  <c r="P1358" i="1" s="1"/>
  <c r="O1359" i="1"/>
  <c r="P1359" i="1" s="1"/>
  <c r="O1360" i="1"/>
  <c r="P1360" i="1" s="1"/>
  <c r="O1361" i="1"/>
  <c r="P1361" i="1" s="1"/>
  <c r="O1362" i="1"/>
  <c r="P1362" i="1" s="1"/>
  <c r="O1363" i="1"/>
  <c r="P1363" i="1" s="1"/>
  <c r="O1364" i="1"/>
  <c r="P1364" i="1" s="1"/>
  <c r="O1365" i="1"/>
  <c r="P1365" i="1" s="1"/>
  <c r="O1366" i="1"/>
  <c r="P1366" i="1" s="1"/>
  <c r="O1367" i="1"/>
  <c r="P1367" i="1" s="1"/>
  <c r="O1368" i="1"/>
  <c r="P1368" i="1" s="1"/>
  <c r="O1369" i="1"/>
  <c r="P1369" i="1" s="1"/>
  <c r="O1370" i="1"/>
  <c r="P1370" i="1" s="1"/>
  <c r="O1371" i="1"/>
  <c r="P1371" i="1" s="1"/>
  <c r="O1372" i="1"/>
  <c r="P1372" i="1" s="1"/>
  <c r="O1373" i="1"/>
  <c r="P1373" i="1" s="1"/>
  <c r="O1374" i="1"/>
  <c r="P1374" i="1" s="1"/>
  <c r="O1375" i="1"/>
  <c r="P1375" i="1" s="1"/>
  <c r="O1376" i="1"/>
  <c r="P1376" i="1" s="1"/>
  <c r="O1377" i="1"/>
  <c r="P1377" i="1" s="1"/>
  <c r="O1378" i="1"/>
  <c r="P1378" i="1" s="1"/>
  <c r="O1379" i="1"/>
  <c r="P1379" i="1" s="1"/>
  <c r="O1380" i="1"/>
  <c r="P1380" i="1" s="1"/>
  <c r="O1381" i="1"/>
  <c r="P1381" i="1" s="1"/>
  <c r="O1382" i="1"/>
  <c r="P1382" i="1" s="1"/>
  <c r="O1383" i="1"/>
  <c r="P1383" i="1" s="1"/>
  <c r="O1384" i="1"/>
  <c r="P1384" i="1" s="1"/>
  <c r="O1385" i="1"/>
  <c r="P1385" i="1" s="1"/>
  <c r="O1386" i="1"/>
  <c r="P1386" i="1" s="1"/>
  <c r="O1387" i="1"/>
  <c r="P1387" i="1" s="1"/>
  <c r="O1388" i="1"/>
  <c r="P1388" i="1" s="1"/>
  <c r="O1389" i="1"/>
  <c r="P1389" i="1" s="1"/>
  <c r="O1390" i="1"/>
  <c r="P1390" i="1" s="1"/>
  <c r="O1391" i="1"/>
  <c r="P1391" i="1" s="1"/>
  <c r="O1392" i="1"/>
  <c r="P1392" i="1" s="1"/>
  <c r="O1393" i="1"/>
  <c r="P1393" i="1" s="1"/>
  <c r="O1394" i="1"/>
  <c r="P1394" i="1" s="1"/>
  <c r="O1395" i="1"/>
  <c r="P1395" i="1" s="1"/>
  <c r="O1396" i="1"/>
  <c r="P1396" i="1" s="1"/>
  <c r="O1397" i="1"/>
  <c r="P1397" i="1" s="1"/>
  <c r="O1398" i="1"/>
  <c r="P1398" i="1" s="1"/>
  <c r="O1399" i="1"/>
  <c r="P1399" i="1" s="1"/>
  <c r="O1400" i="1"/>
  <c r="P1400" i="1" s="1"/>
  <c r="O1401" i="1"/>
  <c r="P1401" i="1" s="1"/>
  <c r="O1402" i="1"/>
  <c r="P1402" i="1" s="1"/>
  <c r="O1403" i="1"/>
  <c r="P1403" i="1" s="1"/>
  <c r="O1404" i="1"/>
  <c r="P1404" i="1" s="1"/>
  <c r="O1405" i="1"/>
  <c r="P1405" i="1" s="1"/>
  <c r="O1406" i="1"/>
  <c r="P1406" i="1" s="1"/>
  <c r="O1407" i="1"/>
  <c r="P1407" i="1" s="1"/>
  <c r="O1408" i="1"/>
  <c r="P1408" i="1" s="1"/>
  <c r="O1409" i="1"/>
  <c r="P1409" i="1" s="1"/>
  <c r="O1410" i="1"/>
  <c r="P1410" i="1" s="1"/>
  <c r="O1411" i="1"/>
  <c r="P1411" i="1" s="1"/>
  <c r="O1412" i="1"/>
  <c r="P1412" i="1" s="1"/>
  <c r="O1413" i="1"/>
  <c r="P1413" i="1" s="1"/>
  <c r="O1414" i="1"/>
  <c r="P1414" i="1" s="1"/>
  <c r="O1415" i="1"/>
  <c r="P1415" i="1" s="1"/>
  <c r="O1416" i="1"/>
  <c r="P1416" i="1" s="1"/>
  <c r="O1417" i="1"/>
  <c r="P1417" i="1" s="1"/>
  <c r="O1418" i="1"/>
  <c r="P1418" i="1" s="1"/>
  <c r="O1419" i="1"/>
  <c r="P1419" i="1" s="1"/>
  <c r="O1420" i="1"/>
  <c r="P1420" i="1" s="1"/>
  <c r="O1421" i="1"/>
  <c r="P1421" i="1" s="1"/>
  <c r="O1422" i="1"/>
  <c r="P1422" i="1" s="1"/>
  <c r="O1423" i="1"/>
  <c r="P1423" i="1" s="1"/>
  <c r="O1424" i="1"/>
  <c r="P1424" i="1" s="1"/>
  <c r="O1425" i="1"/>
  <c r="P1425" i="1" s="1"/>
  <c r="O1426" i="1"/>
  <c r="P1426" i="1" s="1"/>
  <c r="O1427" i="1"/>
  <c r="P1427" i="1" s="1"/>
  <c r="O1428" i="1"/>
  <c r="P1428" i="1" s="1"/>
  <c r="O1429" i="1"/>
  <c r="P1429" i="1" s="1"/>
  <c r="O1430" i="1"/>
  <c r="P1430" i="1" s="1"/>
  <c r="O1431" i="1"/>
  <c r="P1431" i="1" s="1"/>
  <c r="O1432" i="1"/>
  <c r="P1432" i="1" s="1"/>
  <c r="O1433" i="1"/>
  <c r="P1433" i="1" s="1"/>
  <c r="O1434" i="1"/>
  <c r="P1434" i="1" s="1"/>
  <c r="O1435" i="1"/>
  <c r="P1435" i="1" s="1"/>
  <c r="O1436" i="1"/>
  <c r="P1436" i="1" s="1"/>
  <c r="O1437" i="1"/>
  <c r="P1437" i="1" s="1"/>
  <c r="O1438" i="1"/>
  <c r="P1438" i="1" s="1"/>
  <c r="O1439" i="1"/>
  <c r="P1439" i="1" s="1"/>
  <c r="O1440" i="1"/>
  <c r="P1440" i="1" s="1"/>
  <c r="O1441" i="1"/>
  <c r="P1441" i="1" s="1"/>
  <c r="O1442" i="1"/>
  <c r="P1442" i="1" s="1"/>
  <c r="O1443" i="1"/>
  <c r="P1443" i="1" s="1"/>
  <c r="O1444" i="1"/>
  <c r="P1444" i="1" s="1"/>
  <c r="O1445" i="1"/>
  <c r="P1445" i="1" s="1"/>
  <c r="O1446" i="1"/>
  <c r="P1446" i="1" s="1"/>
  <c r="O1447" i="1"/>
  <c r="P1447" i="1" s="1"/>
  <c r="O1448" i="1"/>
  <c r="P1448" i="1" s="1"/>
  <c r="O1449" i="1"/>
  <c r="P1449" i="1" s="1"/>
  <c r="O1450" i="1"/>
  <c r="P1450" i="1" s="1"/>
  <c r="O1451" i="1"/>
  <c r="P1451" i="1" s="1"/>
  <c r="O1452" i="1"/>
  <c r="P1452" i="1" s="1"/>
  <c r="O1453" i="1"/>
  <c r="P1453" i="1" s="1"/>
  <c r="O1454" i="1"/>
  <c r="P1454" i="1" s="1"/>
  <c r="O1455" i="1"/>
  <c r="P1455" i="1" s="1"/>
  <c r="O1456" i="1"/>
  <c r="P1456" i="1" s="1"/>
  <c r="O1457" i="1"/>
  <c r="P1457" i="1" s="1"/>
  <c r="O1458" i="1"/>
  <c r="P1458" i="1" s="1"/>
  <c r="O1459" i="1"/>
  <c r="P1459" i="1" s="1"/>
  <c r="O1460" i="1"/>
  <c r="P1460" i="1" s="1"/>
  <c r="O1461" i="1"/>
  <c r="P1461" i="1" s="1"/>
  <c r="O1462" i="1"/>
  <c r="P1462" i="1" s="1"/>
  <c r="O1463" i="1"/>
  <c r="P1463" i="1" s="1"/>
  <c r="O1464" i="1"/>
  <c r="P1464" i="1" s="1"/>
  <c r="O1465" i="1"/>
  <c r="P1465" i="1" s="1"/>
  <c r="O1466" i="1"/>
  <c r="P1466" i="1" s="1"/>
  <c r="O1467" i="1"/>
  <c r="P1467" i="1" s="1"/>
  <c r="O1468" i="1"/>
  <c r="P1468" i="1" s="1"/>
  <c r="O1469" i="1"/>
  <c r="P1469" i="1" s="1"/>
  <c r="O1470" i="1"/>
  <c r="P1470" i="1" s="1"/>
  <c r="O1471" i="1"/>
  <c r="P1471" i="1" s="1"/>
  <c r="O1472" i="1"/>
  <c r="P1472" i="1" s="1"/>
  <c r="O1473" i="1"/>
  <c r="P1473" i="1" s="1"/>
  <c r="O1474" i="1"/>
  <c r="P1474" i="1" s="1"/>
  <c r="O1475" i="1"/>
  <c r="P1475" i="1" s="1"/>
  <c r="O1476" i="1"/>
  <c r="P1476" i="1" s="1"/>
  <c r="O1477" i="1"/>
  <c r="P1477" i="1" s="1"/>
  <c r="O1478" i="1"/>
  <c r="P1478" i="1" s="1"/>
  <c r="O1479" i="1"/>
  <c r="P1479" i="1" s="1"/>
  <c r="O1480" i="1"/>
  <c r="P1480" i="1" s="1"/>
  <c r="O1481" i="1"/>
  <c r="P1481" i="1" s="1"/>
  <c r="O1482" i="1"/>
  <c r="P1482" i="1" s="1"/>
  <c r="O1483" i="1"/>
  <c r="P1483" i="1" s="1"/>
  <c r="O1484" i="1"/>
  <c r="P1484" i="1" s="1"/>
  <c r="O1485" i="1"/>
  <c r="P1485" i="1" s="1"/>
  <c r="O1486" i="1"/>
  <c r="P1486" i="1" s="1"/>
  <c r="O1487" i="1"/>
  <c r="P1487" i="1" s="1"/>
  <c r="O1488" i="1"/>
  <c r="P1488" i="1" s="1"/>
  <c r="O1489" i="1"/>
  <c r="P1489" i="1" s="1"/>
  <c r="O1490" i="1"/>
  <c r="P1490" i="1" s="1"/>
  <c r="O1491" i="1"/>
  <c r="P1491" i="1" s="1"/>
  <c r="O1492" i="1"/>
  <c r="P1492" i="1" s="1"/>
  <c r="O1493" i="1"/>
  <c r="P1493" i="1" s="1"/>
  <c r="O1494" i="1"/>
  <c r="P1494" i="1" s="1"/>
  <c r="O1495" i="1"/>
  <c r="P1495" i="1" s="1"/>
  <c r="O1496" i="1"/>
  <c r="P1496" i="1" s="1"/>
  <c r="O1497" i="1"/>
  <c r="P1497" i="1" s="1"/>
  <c r="O1498" i="1"/>
  <c r="P1498" i="1" s="1"/>
  <c r="O1499" i="1"/>
  <c r="P1499" i="1" s="1"/>
  <c r="O1500" i="1"/>
  <c r="P1500" i="1" s="1"/>
  <c r="O1501" i="1"/>
  <c r="P1501" i="1" s="1"/>
  <c r="O1502" i="1"/>
  <c r="P1502" i="1" s="1"/>
  <c r="O1503" i="1"/>
  <c r="P1503" i="1" s="1"/>
  <c r="O1504" i="1"/>
  <c r="P1504" i="1" s="1"/>
  <c r="O1505" i="1"/>
  <c r="P1505" i="1" s="1"/>
  <c r="O1506" i="1"/>
  <c r="P1506" i="1" s="1"/>
  <c r="O1507" i="1"/>
  <c r="P1507" i="1" s="1"/>
  <c r="O1508" i="1"/>
  <c r="P1508" i="1" s="1"/>
  <c r="O1509" i="1"/>
  <c r="P1509" i="1" s="1"/>
  <c r="O1510" i="1"/>
  <c r="P1510" i="1" s="1"/>
  <c r="O1511" i="1"/>
  <c r="P1511" i="1" s="1"/>
  <c r="O1512" i="1"/>
  <c r="P1512" i="1" s="1"/>
  <c r="O1513" i="1"/>
  <c r="P1513" i="1" s="1"/>
  <c r="O1514" i="1"/>
  <c r="P1514" i="1" s="1"/>
  <c r="O1515" i="1"/>
  <c r="P1515" i="1" s="1"/>
  <c r="O1516" i="1"/>
  <c r="P1516" i="1" s="1"/>
  <c r="O1517" i="1"/>
  <c r="P1517" i="1" s="1"/>
  <c r="O1518" i="1"/>
  <c r="P1518" i="1" s="1"/>
  <c r="O1519" i="1"/>
  <c r="P1519" i="1" s="1"/>
  <c r="O1520" i="1"/>
  <c r="P1520" i="1" s="1"/>
  <c r="O1521" i="1"/>
  <c r="P1521" i="1" s="1"/>
  <c r="O1522" i="1"/>
  <c r="P1522" i="1" s="1"/>
  <c r="O1523" i="1"/>
  <c r="P1523" i="1" s="1"/>
  <c r="O1524" i="1"/>
  <c r="P1524" i="1" s="1"/>
  <c r="O1525" i="1"/>
  <c r="P1525" i="1" s="1"/>
  <c r="O1526" i="1"/>
  <c r="P1526" i="1" s="1"/>
  <c r="O1527" i="1"/>
  <c r="P1527" i="1" s="1"/>
  <c r="O1528" i="1"/>
  <c r="P1528" i="1" s="1"/>
  <c r="O1529" i="1"/>
  <c r="P1529" i="1" s="1"/>
  <c r="O1530" i="1"/>
  <c r="P1530" i="1" s="1"/>
  <c r="O1531" i="1"/>
  <c r="P1531" i="1" s="1"/>
  <c r="O1532" i="1"/>
  <c r="P1532" i="1" s="1"/>
  <c r="O1533" i="1"/>
  <c r="P1533" i="1" s="1"/>
  <c r="O1534" i="1"/>
  <c r="P1534" i="1" s="1"/>
  <c r="O1535" i="1"/>
  <c r="P1535" i="1" s="1"/>
  <c r="O1536" i="1"/>
  <c r="P1536" i="1" s="1"/>
  <c r="O1537" i="1"/>
  <c r="P1537" i="1" s="1"/>
  <c r="O1538" i="1"/>
  <c r="P1538" i="1" s="1"/>
  <c r="O1539" i="1"/>
  <c r="P1539" i="1" s="1"/>
  <c r="O1540" i="1"/>
  <c r="P1540" i="1" s="1"/>
  <c r="O1541" i="1"/>
  <c r="P1541" i="1" s="1"/>
  <c r="O1542" i="1"/>
  <c r="P1542" i="1" s="1"/>
  <c r="O1543" i="1"/>
  <c r="P1543" i="1" s="1"/>
  <c r="O1544" i="1"/>
  <c r="P1544" i="1" s="1"/>
  <c r="O1545" i="1"/>
  <c r="P1545" i="1" s="1"/>
  <c r="O1546" i="1"/>
  <c r="P1546" i="1" s="1"/>
  <c r="O1547" i="1"/>
  <c r="P1547" i="1" s="1"/>
  <c r="O1548" i="1"/>
  <c r="P1548" i="1" s="1"/>
  <c r="O1549" i="1"/>
  <c r="P1549" i="1" s="1"/>
  <c r="O1550" i="1"/>
  <c r="P1550" i="1" s="1"/>
  <c r="O1551" i="1"/>
  <c r="P1551" i="1" s="1"/>
  <c r="O1552" i="1"/>
  <c r="P1552" i="1" s="1"/>
  <c r="O1553" i="1"/>
  <c r="P1553" i="1" s="1"/>
  <c r="O1554" i="1"/>
  <c r="P1554" i="1" s="1"/>
  <c r="O1555" i="1"/>
  <c r="P1555" i="1" s="1"/>
  <c r="O1556" i="1"/>
  <c r="P1556" i="1" s="1"/>
  <c r="O1557" i="1"/>
  <c r="P1557" i="1" s="1"/>
  <c r="O1558" i="1"/>
  <c r="P1558" i="1" s="1"/>
  <c r="O1559" i="1"/>
  <c r="P1559" i="1" s="1"/>
  <c r="O1560" i="1"/>
  <c r="P1560" i="1" s="1"/>
  <c r="O1561" i="1"/>
  <c r="P1561" i="1" s="1"/>
  <c r="O1562" i="1"/>
  <c r="P1562" i="1" s="1"/>
  <c r="O1563" i="1"/>
  <c r="P1563" i="1" s="1"/>
  <c r="O1564" i="1"/>
  <c r="P1564" i="1" s="1"/>
  <c r="O1565" i="1"/>
  <c r="P1565" i="1" s="1"/>
  <c r="O1566" i="1"/>
  <c r="P1566" i="1" s="1"/>
  <c r="O1567" i="1"/>
  <c r="P1567" i="1" s="1"/>
  <c r="O1568" i="1"/>
  <c r="P1568" i="1" s="1"/>
  <c r="O1569" i="1"/>
  <c r="P1569" i="1" s="1"/>
  <c r="O1570" i="1"/>
  <c r="P1570" i="1" s="1"/>
  <c r="O1571" i="1"/>
  <c r="P1571" i="1" s="1"/>
  <c r="O1572" i="1"/>
  <c r="P1572" i="1" s="1"/>
  <c r="O1573" i="1"/>
  <c r="P1573" i="1" s="1"/>
  <c r="O1574" i="1"/>
  <c r="P1574" i="1" s="1"/>
  <c r="O1575" i="1"/>
  <c r="P1575" i="1" s="1"/>
  <c r="O1576" i="1"/>
  <c r="P1576" i="1" s="1"/>
  <c r="O1577" i="1"/>
  <c r="P1577" i="1" s="1"/>
  <c r="O1578" i="1"/>
  <c r="P1578" i="1" s="1"/>
  <c r="O1579" i="1"/>
  <c r="P1579" i="1" s="1"/>
  <c r="O1580" i="1"/>
  <c r="P1580" i="1" s="1"/>
  <c r="O1581" i="1"/>
  <c r="P1581" i="1" s="1"/>
  <c r="O1582" i="1"/>
  <c r="P1582" i="1" s="1"/>
  <c r="O1583" i="1"/>
  <c r="P1583" i="1" s="1"/>
  <c r="O1584" i="1"/>
  <c r="P1584" i="1" s="1"/>
  <c r="O1585" i="1"/>
  <c r="P1585" i="1" s="1"/>
  <c r="O1586" i="1"/>
  <c r="P1586" i="1" s="1"/>
  <c r="O1587" i="1"/>
  <c r="P1587" i="1" s="1"/>
  <c r="O1588" i="1"/>
  <c r="P1588" i="1" s="1"/>
  <c r="O1589" i="1"/>
  <c r="P1589" i="1" s="1"/>
  <c r="O1590" i="1"/>
  <c r="P1590" i="1" s="1"/>
  <c r="O1591" i="1"/>
  <c r="P1591" i="1" s="1"/>
  <c r="O1592" i="1"/>
  <c r="P1592" i="1" s="1"/>
  <c r="O1593" i="1"/>
  <c r="P1593" i="1" s="1"/>
  <c r="O1594" i="1"/>
  <c r="P1594" i="1" s="1"/>
  <c r="O1595" i="1"/>
  <c r="P1595" i="1" s="1"/>
  <c r="O1596" i="1"/>
  <c r="P1596" i="1" s="1"/>
  <c r="O1597" i="1"/>
  <c r="P1597" i="1" s="1"/>
  <c r="O1598" i="1"/>
  <c r="P1598" i="1" s="1"/>
  <c r="O1599" i="1"/>
  <c r="P1599" i="1" s="1"/>
  <c r="O1600" i="1"/>
  <c r="P1600" i="1" s="1"/>
  <c r="O1601" i="1"/>
  <c r="P1601" i="1" s="1"/>
  <c r="O1602" i="1"/>
  <c r="P1602" i="1" s="1"/>
  <c r="O1603" i="1"/>
  <c r="P1603" i="1" s="1"/>
  <c r="O1604" i="1"/>
  <c r="P1604" i="1" s="1"/>
  <c r="O1605" i="1"/>
  <c r="P1605" i="1" s="1"/>
  <c r="O1606" i="1"/>
  <c r="P1606" i="1" s="1"/>
  <c r="O1607" i="1"/>
  <c r="P1607" i="1" s="1"/>
  <c r="O1608" i="1"/>
  <c r="P1608" i="1" s="1"/>
  <c r="O1609" i="1"/>
  <c r="P1609" i="1" s="1"/>
  <c r="O1610" i="1"/>
  <c r="P1610" i="1" s="1"/>
  <c r="O1611" i="1"/>
  <c r="P1611" i="1" s="1"/>
  <c r="O1612" i="1"/>
  <c r="P1612" i="1" s="1"/>
  <c r="O1613" i="1"/>
  <c r="P1613" i="1" s="1"/>
  <c r="O1614" i="1"/>
  <c r="P1614" i="1" s="1"/>
  <c r="O1615" i="1"/>
  <c r="P1615" i="1" s="1"/>
  <c r="O1616" i="1"/>
  <c r="P1616" i="1" s="1"/>
  <c r="O1617" i="1"/>
  <c r="P1617" i="1" s="1"/>
  <c r="O1618" i="1"/>
  <c r="P1618" i="1" s="1"/>
  <c r="O1619" i="1"/>
  <c r="P1619" i="1" s="1"/>
  <c r="O1620" i="1"/>
  <c r="P1620" i="1" s="1"/>
  <c r="O1621" i="1"/>
  <c r="P1621" i="1" s="1"/>
  <c r="O1622" i="1"/>
  <c r="P1622" i="1" s="1"/>
  <c r="O1623" i="1"/>
  <c r="P1623" i="1" s="1"/>
  <c r="O1624" i="1"/>
  <c r="P1624" i="1" s="1"/>
  <c r="O1625" i="1"/>
  <c r="P1625" i="1" s="1"/>
  <c r="O1626" i="1"/>
  <c r="P1626" i="1" s="1"/>
  <c r="O1627" i="1"/>
  <c r="P1627" i="1" s="1"/>
  <c r="O1628" i="1"/>
  <c r="P1628" i="1" s="1"/>
  <c r="O1629" i="1"/>
  <c r="P1629" i="1" s="1"/>
  <c r="O1630" i="1"/>
  <c r="P1630" i="1" s="1"/>
  <c r="O1631" i="1"/>
  <c r="P1631" i="1" s="1"/>
  <c r="O1632" i="1"/>
  <c r="P1632" i="1" s="1"/>
  <c r="O1633" i="1"/>
  <c r="P1633" i="1" s="1"/>
  <c r="O1634" i="1"/>
  <c r="P1634" i="1" s="1"/>
  <c r="O1635" i="1"/>
  <c r="P1635" i="1" s="1"/>
  <c r="O1636" i="1"/>
  <c r="P1636" i="1" s="1"/>
  <c r="O1637" i="1"/>
  <c r="P1637" i="1" s="1"/>
  <c r="O1638" i="1"/>
  <c r="P1638" i="1" s="1"/>
  <c r="O1639" i="1"/>
  <c r="P1639" i="1" s="1"/>
  <c r="O1640" i="1"/>
  <c r="P1640" i="1" s="1"/>
  <c r="O1641" i="1"/>
  <c r="P1641" i="1" s="1"/>
  <c r="O1642" i="1"/>
  <c r="P1642" i="1" s="1"/>
  <c r="O1643" i="1"/>
  <c r="P1643" i="1" s="1"/>
  <c r="O1644" i="1"/>
  <c r="P1644" i="1" s="1"/>
  <c r="O1645" i="1"/>
  <c r="P1645" i="1" s="1"/>
  <c r="O1646" i="1"/>
  <c r="P1646" i="1" s="1"/>
  <c r="O1647" i="1"/>
  <c r="P1647" i="1" s="1"/>
  <c r="O1648" i="1"/>
  <c r="P1648" i="1" s="1"/>
  <c r="O1649" i="1"/>
  <c r="P1649" i="1" s="1"/>
  <c r="O1650" i="1"/>
  <c r="P1650" i="1" s="1"/>
  <c r="O1651" i="1"/>
  <c r="P1651" i="1" s="1"/>
  <c r="O1652" i="1"/>
  <c r="P1652" i="1" s="1"/>
  <c r="O1653" i="1"/>
  <c r="P1653" i="1" s="1"/>
  <c r="O1654" i="1"/>
  <c r="P1654" i="1" s="1"/>
  <c r="O1655" i="1"/>
  <c r="P1655" i="1" s="1"/>
  <c r="O1656" i="1"/>
  <c r="P1656" i="1" s="1"/>
  <c r="O1657" i="1"/>
  <c r="P1657" i="1" s="1"/>
  <c r="O1658" i="1"/>
  <c r="P1658" i="1" s="1"/>
  <c r="O1659" i="1"/>
  <c r="P1659" i="1" s="1"/>
  <c r="O1660" i="1"/>
  <c r="P1660" i="1" s="1"/>
  <c r="O1661" i="1"/>
  <c r="P1661" i="1" s="1"/>
  <c r="O1662" i="1"/>
  <c r="P1662" i="1" s="1"/>
  <c r="O1663" i="1"/>
  <c r="P1663" i="1" s="1"/>
  <c r="O1664" i="1"/>
  <c r="P1664" i="1" s="1"/>
  <c r="O1665" i="1"/>
  <c r="P1665" i="1" s="1"/>
  <c r="O1666" i="1"/>
  <c r="P1666" i="1" s="1"/>
  <c r="O1667" i="1"/>
  <c r="P1667" i="1" s="1"/>
  <c r="O1668" i="1"/>
  <c r="P1668" i="1" s="1"/>
  <c r="O1669" i="1"/>
  <c r="P1669" i="1" s="1"/>
  <c r="O1670" i="1"/>
  <c r="P1670" i="1" s="1"/>
  <c r="O1671" i="1"/>
  <c r="P1671" i="1" s="1"/>
  <c r="O1672" i="1"/>
  <c r="P1672" i="1" s="1"/>
  <c r="O1673" i="1"/>
  <c r="P1673" i="1" s="1"/>
  <c r="O1674" i="1"/>
  <c r="P1674" i="1" s="1"/>
  <c r="O1675" i="1"/>
  <c r="P1675" i="1" s="1"/>
  <c r="O1676" i="1"/>
  <c r="P1676" i="1" s="1"/>
  <c r="O1677" i="1"/>
  <c r="P1677" i="1" s="1"/>
  <c r="O1678" i="1"/>
  <c r="P1678" i="1" s="1"/>
  <c r="O1679" i="1"/>
  <c r="P1679" i="1" s="1"/>
  <c r="O1680" i="1"/>
  <c r="P1680" i="1" s="1"/>
  <c r="O1681" i="1"/>
  <c r="P1681" i="1" s="1"/>
  <c r="O1682" i="1"/>
  <c r="P1682" i="1" s="1"/>
  <c r="O1683" i="1"/>
  <c r="P1683" i="1" s="1"/>
  <c r="O1684" i="1"/>
  <c r="P1684" i="1" s="1"/>
  <c r="O1685" i="1"/>
  <c r="P1685" i="1" s="1"/>
  <c r="O1686" i="1"/>
  <c r="P1686" i="1" s="1"/>
  <c r="O1687" i="1"/>
  <c r="P1687" i="1" s="1"/>
  <c r="O1688" i="1"/>
  <c r="P1688" i="1" s="1"/>
  <c r="O1689" i="1"/>
  <c r="P1689" i="1" s="1"/>
  <c r="O1690" i="1"/>
  <c r="P1690" i="1" s="1"/>
  <c r="O1691" i="1"/>
  <c r="P1691" i="1" s="1"/>
  <c r="O1692" i="1"/>
  <c r="P1692" i="1" s="1"/>
  <c r="O1693" i="1"/>
  <c r="P1693" i="1" s="1"/>
  <c r="O1694" i="1"/>
  <c r="P1694" i="1" s="1"/>
  <c r="O1695" i="1"/>
  <c r="P1695" i="1" s="1"/>
  <c r="O1696" i="1"/>
  <c r="P1696" i="1" s="1"/>
  <c r="O1697" i="1"/>
  <c r="P1697" i="1" s="1"/>
  <c r="O1698" i="1"/>
  <c r="P1698" i="1" s="1"/>
  <c r="O1699" i="1"/>
  <c r="P1699" i="1" s="1"/>
  <c r="O1700" i="1"/>
  <c r="P1700" i="1" s="1"/>
  <c r="O1701" i="1"/>
  <c r="P1701" i="1" s="1"/>
  <c r="O1702" i="1"/>
  <c r="P1702" i="1" s="1"/>
  <c r="O1703" i="1"/>
  <c r="P1703" i="1" s="1"/>
  <c r="O1704" i="1"/>
  <c r="P1704" i="1" s="1"/>
  <c r="O1705" i="1"/>
  <c r="P1705" i="1" s="1"/>
  <c r="O1706" i="1"/>
  <c r="P1706" i="1" s="1"/>
  <c r="O1707" i="1"/>
  <c r="P1707" i="1" s="1"/>
  <c r="O1708" i="1"/>
  <c r="P1708" i="1" s="1"/>
  <c r="O1709" i="1"/>
  <c r="P1709" i="1" s="1"/>
  <c r="O1710" i="1"/>
  <c r="P1710" i="1" s="1"/>
  <c r="O1711" i="1"/>
  <c r="P1711" i="1" s="1"/>
  <c r="O1712" i="1"/>
  <c r="P1712" i="1" s="1"/>
  <c r="O1713" i="1"/>
  <c r="P1713" i="1" s="1"/>
  <c r="O1714" i="1"/>
  <c r="P1714" i="1" s="1"/>
  <c r="O1715" i="1"/>
  <c r="P1715" i="1" s="1"/>
  <c r="O1716" i="1"/>
  <c r="P1716" i="1" s="1"/>
  <c r="O1717" i="1"/>
  <c r="P1717" i="1" s="1"/>
  <c r="O1718" i="1"/>
  <c r="P1718" i="1" s="1"/>
  <c r="O1719" i="1"/>
  <c r="P1719" i="1" s="1"/>
  <c r="O1720" i="1"/>
  <c r="P1720" i="1" s="1"/>
  <c r="O1721" i="1"/>
  <c r="P1721" i="1" s="1"/>
  <c r="O1722" i="1"/>
  <c r="P1722" i="1" s="1"/>
  <c r="O1723" i="1"/>
  <c r="P1723" i="1" s="1"/>
  <c r="O1724" i="1"/>
  <c r="P1724" i="1" s="1"/>
  <c r="O1725" i="1"/>
  <c r="P1725" i="1" s="1"/>
  <c r="O1726" i="1"/>
  <c r="P1726" i="1" s="1"/>
  <c r="O1727" i="1"/>
  <c r="P1727" i="1" s="1"/>
  <c r="O1728" i="1"/>
  <c r="P1728" i="1" s="1"/>
  <c r="O1729" i="1"/>
  <c r="P1729" i="1" s="1"/>
  <c r="O1730" i="1"/>
  <c r="P1730" i="1" s="1"/>
  <c r="O1731" i="1"/>
  <c r="P1731" i="1" s="1"/>
  <c r="O1732" i="1"/>
  <c r="P1732" i="1" s="1"/>
  <c r="O1733" i="1"/>
  <c r="P1733" i="1" s="1"/>
  <c r="O1734" i="1"/>
  <c r="P1734" i="1" s="1"/>
  <c r="O1735" i="1"/>
  <c r="P1735" i="1" s="1"/>
  <c r="O1736" i="1"/>
  <c r="P1736" i="1" s="1"/>
  <c r="O1737" i="1"/>
  <c r="P1737" i="1" s="1"/>
  <c r="O1738" i="1"/>
  <c r="P1738" i="1" s="1"/>
  <c r="O1739" i="1"/>
  <c r="P1739" i="1" s="1"/>
  <c r="O1740" i="1"/>
  <c r="P1740" i="1" s="1"/>
  <c r="O1741" i="1"/>
  <c r="P1741" i="1" s="1"/>
  <c r="O1742" i="1"/>
  <c r="P1742" i="1" s="1"/>
  <c r="O1743" i="1"/>
  <c r="P1743" i="1" s="1"/>
  <c r="O1744" i="1"/>
  <c r="P1744" i="1" s="1"/>
  <c r="O1745" i="1"/>
  <c r="P1745" i="1" s="1"/>
  <c r="O1746" i="1"/>
  <c r="P1746" i="1" s="1"/>
  <c r="O1747" i="1"/>
  <c r="P1747" i="1" s="1"/>
  <c r="O1748" i="1"/>
  <c r="P1748" i="1" s="1"/>
  <c r="O1749" i="1"/>
  <c r="P1749" i="1" s="1"/>
  <c r="O1750" i="1"/>
  <c r="P1750" i="1" s="1"/>
  <c r="O1751" i="1"/>
  <c r="P1751" i="1" s="1"/>
  <c r="O1752" i="1"/>
  <c r="P1752" i="1" s="1"/>
  <c r="O1753" i="1"/>
  <c r="P1753" i="1" s="1"/>
  <c r="O1754" i="1"/>
  <c r="P1754" i="1" s="1"/>
  <c r="O1755" i="1"/>
  <c r="P1755" i="1" s="1"/>
  <c r="O1756" i="1"/>
  <c r="P1756" i="1" s="1"/>
  <c r="O1757" i="1"/>
  <c r="P1757" i="1" s="1"/>
  <c r="O1758" i="1"/>
  <c r="P1758" i="1" s="1"/>
  <c r="O1759" i="1"/>
  <c r="P1759" i="1" s="1"/>
  <c r="O1760" i="1"/>
  <c r="P1760" i="1" s="1"/>
  <c r="O1761" i="1"/>
  <c r="P1761" i="1" s="1"/>
  <c r="O1762" i="1"/>
  <c r="P1762" i="1" s="1"/>
  <c r="O1763" i="1"/>
  <c r="P1763" i="1" s="1"/>
  <c r="O1764" i="1"/>
  <c r="P1764" i="1" s="1"/>
  <c r="O1765" i="1"/>
  <c r="P1765" i="1" s="1"/>
  <c r="O1766" i="1"/>
  <c r="P1766" i="1" s="1"/>
  <c r="O1767" i="1"/>
  <c r="P1767" i="1" s="1"/>
  <c r="O1768" i="1"/>
  <c r="P1768" i="1" s="1"/>
  <c r="O1769" i="1"/>
  <c r="P1769" i="1" s="1"/>
  <c r="O1770" i="1"/>
  <c r="P1770" i="1" s="1"/>
  <c r="O1771" i="1"/>
  <c r="P1771" i="1" s="1"/>
  <c r="O1772" i="1"/>
  <c r="P1772" i="1" s="1"/>
  <c r="O1773" i="1"/>
  <c r="P1773" i="1" s="1"/>
  <c r="O1774" i="1"/>
  <c r="P1774" i="1" s="1"/>
  <c r="O1775" i="1"/>
  <c r="P1775" i="1" s="1"/>
  <c r="O1776" i="1"/>
  <c r="P1776" i="1" s="1"/>
  <c r="O1777" i="1"/>
  <c r="P1777" i="1" s="1"/>
  <c r="O1778" i="1"/>
  <c r="P1778" i="1" s="1"/>
  <c r="O1779" i="1"/>
  <c r="P1779" i="1" s="1"/>
  <c r="O1780" i="1"/>
  <c r="P1780" i="1" s="1"/>
  <c r="O1781" i="1"/>
  <c r="P1781" i="1" s="1"/>
  <c r="O1782" i="1"/>
  <c r="P1782" i="1" s="1"/>
  <c r="O1783" i="1"/>
  <c r="P1783" i="1" s="1"/>
  <c r="O1784" i="1"/>
  <c r="P1784" i="1" s="1"/>
  <c r="O1785" i="1"/>
  <c r="P1785" i="1" s="1"/>
  <c r="O1786" i="1"/>
  <c r="P1786" i="1" s="1"/>
  <c r="O1787" i="1"/>
  <c r="P1787" i="1" s="1"/>
  <c r="O1788" i="1"/>
  <c r="P1788" i="1" s="1"/>
  <c r="O1789" i="1"/>
  <c r="P1789" i="1" s="1"/>
  <c r="O1790" i="1"/>
  <c r="P1790" i="1" s="1"/>
  <c r="O1791" i="1"/>
  <c r="P1791" i="1" s="1"/>
  <c r="O1792" i="1"/>
  <c r="P1792" i="1" s="1"/>
  <c r="O1793" i="1"/>
  <c r="P1793" i="1" s="1"/>
  <c r="O1794" i="1"/>
  <c r="P1794" i="1" s="1"/>
  <c r="O1795" i="1"/>
  <c r="P1795" i="1" s="1"/>
  <c r="O1796" i="1"/>
  <c r="P1796" i="1" s="1"/>
  <c r="O1797" i="1"/>
  <c r="P1797" i="1" s="1"/>
  <c r="O1798" i="1"/>
  <c r="P1798" i="1" s="1"/>
  <c r="O1799" i="1"/>
  <c r="P1799" i="1" s="1"/>
  <c r="O1800" i="1"/>
  <c r="P1800" i="1" s="1"/>
  <c r="O1801" i="1"/>
  <c r="P1801" i="1" s="1"/>
  <c r="O1802" i="1"/>
  <c r="P1802" i="1" s="1"/>
  <c r="O1803" i="1"/>
  <c r="P1803" i="1" s="1"/>
  <c r="O1804" i="1"/>
  <c r="P1804" i="1" s="1"/>
  <c r="O1805" i="1"/>
  <c r="P1805" i="1" s="1"/>
  <c r="O1806" i="1"/>
  <c r="P1806" i="1" s="1"/>
  <c r="O1807" i="1"/>
  <c r="P1807" i="1" s="1"/>
  <c r="O1808" i="1"/>
  <c r="P1808" i="1" s="1"/>
  <c r="O1809" i="1"/>
  <c r="P1809" i="1" s="1"/>
  <c r="O1810" i="1"/>
  <c r="P1810" i="1" s="1"/>
  <c r="O1811" i="1"/>
  <c r="P1811" i="1" s="1"/>
  <c r="O1812" i="1"/>
  <c r="P1812" i="1" s="1"/>
  <c r="O1813" i="1"/>
  <c r="P1813" i="1" s="1"/>
  <c r="O1814" i="1"/>
  <c r="P1814" i="1" s="1"/>
  <c r="O1815" i="1"/>
  <c r="P1815" i="1" s="1"/>
  <c r="O1816" i="1"/>
  <c r="P1816" i="1" s="1"/>
  <c r="O1817" i="1"/>
  <c r="P1817" i="1" s="1"/>
  <c r="O1818" i="1"/>
  <c r="P1818" i="1" s="1"/>
  <c r="O1819" i="1"/>
  <c r="P1819" i="1" s="1"/>
  <c r="O1820" i="1"/>
  <c r="P1820" i="1" s="1"/>
  <c r="O1821" i="1"/>
  <c r="P1821" i="1" s="1"/>
  <c r="O1822" i="1"/>
  <c r="P1822" i="1" s="1"/>
  <c r="O1823" i="1"/>
  <c r="P1823" i="1" s="1"/>
  <c r="O1824" i="1"/>
  <c r="P1824" i="1" s="1"/>
  <c r="O1825" i="1"/>
  <c r="P1825" i="1" s="1"/>
  <c r="O1826" i="1"/>
  <c r="P1826" i="1" s="1"/>
  <c r="O1827" i="1"/>
  <c r="P1827" i="1" s="1"/>
  <c r="O1828" i="1"/>
  <c r="P1828" i="1" s="1"/>
  <c r="O1829" i="1"/>
  <c r="P1829" i="1" s="1"/>
  <c r="O1830" i="1"/>
  <c r="P1830" i="1" s="1"/>
  <c r="O1831" i="1"/>
  <c r="P1831" i="1" s="1"/>
  <c r="O1832" i="1"/>
  <c r="P1832" i="1" s="1"/>
  <c r="O1833" i="1"/>
  <c r="P1833" i="1" s="1"/>
  <c r="O1834" i="1"/>
  <c r="P1834" i="1" s="1"/>
  <c r="O1835" i="1"/>
  <c r="P1835" i="1" s="1"/>
  <c r="O1836" i="1"/>
  <c r="P1836" i="1" s="1"/>
  <c r="O1837" i="1"/>
  <c r="P1837" i="1" s="1"/>
  <c r="O1838" i="1"/>
  <c r="P1838" i="1" s="1"/>
  <c r="O1839" i="1"/>
  <c r="P1839" i="1" s="1"/>
  <c r="O1840" i="1"/>
  <c r="P1840" i="1" s="1"/>
  <c r="O1841" i="1"/>
  <c r="P1841" i="1" s="1"/>
  <c r="O1842" i="1"/>
  <c r="P1842" i="1" s="1"/>
  <c r="O1843" i="1"/>
  <c r="P1843" i="1" s="1"/>
  <c r="O1844" i="1"/>
  <c r="P1844" i="1" s="1"/>
  <c r="O1845" i="1"/>
  <c r="P1845" i="1" s="1"/>
  <c r="O1846" i="1"/>
  <c r="P1846" i="1" s="1"/>
  <c r="O1847" i="1"/>
  <c r="P1847" i="1" s="1"/>
  <c r="O1848" i="1"/>
  <c r="P1848" i="1" s="1"/>
  <c r="O1849" i="1"/>
  <c r="P1849" i="1" s="1"/>
  <c r="O1850" i="1"/>
  <c r="P1850" i="1" s="1"/>
  <c r="O1851" i="1"/>
  <c r="P1851" i="1" s="1"/>
  <c r="O1852" i="1"/>
  <c r="P1852" i="1" s="1"/>
  <c r="O1853" i="1"/>
  <c r="P1853" i="1" s="1"/>
  <c r="O1854" i="1"/>
  <c r="P1854" i="1" s="1"/>
  <c r="O1855" i="1"/>
  <c r="P1855" i="1" s="1"/>
  <c r="O1856" i="1"/>
  <c r="P1856" i="1" s="1"/>
  <c r="O1857" i="1"/>
  <c r="P1857" i="1" s="1"/>
  <c r="O1858" i="1"/>
  <c r="P1858" i="1" s="1"/>
  <c r="O1859" i="1"/>
  <c r="P1859" i="1" s="1"/>
  <c r="O1860" i="1"/>
  <c r="P1860" i="1" s="1"/>
  <c r="O1861" i="1"/>
  <c r="P1861" i="1" s="1"/>
  <c r="O1862" i="1"/>
  <c r="P1862" i="1" s="1"/>
  <c r="O1863" i="1"/>
  <c r="P1863" i="1" s="1"/>
  <c r="O1864" i="1"/>
  <c r="P1864" i="1" s="1"/>
  <c r="O1865" i="1"/>
  <c r="P1865" i="1" s="1"/>
  <c r="O1866" i="1"/>
  <c r="P1866" i="1" s="1"/>
  <c r="O1867" i="1"/>
  <c r="P1867" i="1" s="1"/>
  <c r="O1868" i="1"/>
  <c r="P1868" i="1" s="1"/>
  <c r="O1869" i="1"/>
  <c r="P1869" i="1" s="1"/>
  <c r="O1870" i="1"/>
  <c r="P1870" i="1" s="1"/>
  <c r="O1871" i="1"/>
  <c r="P1871" i="1" s="1"/>
  <c r="O1872" i="1"/>
  <c r="P1872" i="1" s="1"/>
  <c r="O1873" i="1"/>
  <c r="P1873" i="1" s="1"/>
  <c r="O1874" i="1"/>
  <c r="P1874" i="1" s="1"/>
  <c r="O1875" i="1"/>
  <c r="P1875" i="1" s="1"/>
  <c r="O1876" i="1"/>
  <c r="P1876" i="1" s="1"/>
  <c r="O1877" i="1"/>
  <c r="P1877" i="1" s="1"/>
  <c r="O1878" i="1"/>
  <c r="P1878" i="1" s="1"/>
  <c r="O1879" i="1"/>
  <c r="P1879" i="1" s="1"/>
  <c r="O1880" i="1"/>
  <c r="P1880" i="1" s="1"/>
  <c r="O1881" i="1"/>
  <c r="P1881" i="1" s="1"/>
  <c r="O1882" i="1"/>
  <c r="P1882" i="1" s="1"/>
  <c r="O1883" i="1"/>
  <c r="P1883" i="1" s="1"/>
  <c r="O1884" i="1"/>
  <c r="P1884" i="1" s="1"/>
  <c r="O1885" i="1"/>
  <c r="P1885" i="1" s="1"/>
  <c r="O1886" i="1"/>
  <c r="P1886" i="1" s="1"/>
  <c r="O1887" i="1"/>
  <c r="P1887" i="1" s="1"/>
  <c r="O1888" i="1"/>
  <c r="P1888" i="1" s="1"/>
  <c r="O1889" i="1"/>
  <c r="P1889" i="1" s="1"/>
  <c r="O1890" i="1"/>
  <c r="P1890" i="1" s="1"/>
  <c r="O1891" i="1"/>
  <c r="P1891" i="1" s="1"/>
  <c r="O1892" i="1"/>
  <c r="P1892" i="1" s="1"/>
  <c r="O1893" i="1"/>
  <c r="P1893" i="1" s="1"/>
  <c r="O1894" i="1"/>
  <c r="P1894" i="1" s="1"/>
  <c r="O1895" i="1"/>
  <c r="P1895" i="1" s="1"/>
  <c r="O1896" i="1"/>
  <c r="P1896" i="1" s="1"/>
  <c r="O1897" i="1"/>
  <c r="P1897" i="1" s="1"/>
  <c r="O1898" i="1"/>
  <c r="P1898" i="1" s="1"/>
  <c r="O1899" i="1"/>
  <c r="P1899" i="1" s="1"/>
  <c r="O1900" i="1"/>
  <c r="P1900" i="1" s="1"/>
  <c r="O1901" i="1"/>
  <c r="P1901" i="1" s="1"/>
  <c r="O1902" i="1"/>
  <c r="P1902" i="1" s="1"/>
  <c r="O1903" i="1"/>
  <c r="P1903" i="1" s="1"/>
  <c r="O1904" i="1"/>
  <c r="P1904" i="1" s="1"/>
  <c r="O1905" i="1"/>
  <c r="P1905" i="1" s="1"/>
  <c r="O1906" i="1"/>
  <c r="P1906" i="1" s="1"/>
  <c r="O1907" i="1"/>
  <c r="P1907" i="1" s="1"/>
  <c r="O1908" i="1"/>
  <c r="P1908" i="1" s="1"/>
  <c r="O1909" i="1"/>
  <c r="P1909" i="1" s="1"/>
  <c r="O1910" i="1"/>
  <c r="P1910" i="1" s="1"/>
  <c r="O1911" i="1"/>
  <c r="P1911" i="1" s="1"/>
  <c r="O1912" i="1"/>
  <c r="P1912" i="1" s="1"/>
  <c r="O1913" i="1"/>
  <c r="P1913" i="1" s="1"/>
  <c r="O1914" i="1"/>
  <c r="P1914" i="1" s="1"/>
  <c r="O1915" i="1"/>
  <c r="P1915" i="1" s="1"/>
  <c r="O1916" i="1"/>
  <c r="P1916" i="1" s="1"/>
  <c r="O1917" i="1"/>
  <c r="P1917" i="1" s="1"/>
  <c r="O1918" i="1"/>
  <c r="P1918" i="1" s="1"/>
  <c r="O1919" i="1"/>
  <c r="P1919" i="1" s="1"/>
  <c r="O1920" i="1"/>
  <c r="P1920" i="1" s="1"/>
  <c r="O1921" i="1"/>
  <c r="P1921" i="1" s="1"/>
  <c r="O1922" i="1"/>
  <c r="P1922" i="1" s="1"/>
  <c r="O1923" i="1"/>
  <c r="P1923" i="1" s="1"/>
  <c r="O1924" i="1"/>
  <c r="P1924" i="1" s="1"/>
  <c r="O1925" i="1"/>
  <c r="P1925" i="1" s="1"/>
  <c r="O1926" i="1"/>
  <c r="P1926" i="1" s="1"/>
  <c r="O1927" i="1"/>
  <c r="P1927" i="1" s="1"/>
  <c r="O1928" i="1"/>
  <c r="P1928" i="1" s="1"/>
  <c r="O1929" i="1"/>
  <c r="P1929" i="1" s="1"/>
  <c r="O1930" i="1"/>
  <c r="P1930" i="1" s="1"/>
  <c r="O1931" i="1"/>
  <c r="P1931" i="1" s="1"/>
  <c r="O1932" i="1"/>
  <c r="P1932" i="1" s="1"/>
  <c r="O1933" i="1"/>
  <c r="P1933" i="1" s="1"/>
  <c r="O1934" i="1"/>
  <c r="P1934" i="1" s="1"/>
  <c r="O1935" i="1"/>
  <c r="P1935" i="1" s="1"/>
  <c r="O1936" i="1"/>
  <c r="P1936" i="1" s="1"/>
  <c r="O1937" i="1"/>
  <c r="P1937" i="1" s="1"/>
  <c r="O1938" i="1"/>
  <c r="P1938" i="1" s="1"/>
  <c r="O1939" i="1"/>
  <c r="P1939" i="1" s="1"/>
  <c r="O1940" i="1"/>
  <c r="P1940" i="1" s="1"/>
  <c r="O1941" i="1"/>
  <c r="P1941" i="1" s="1"/>
  <c r="O1942" i="1"/>
  <c r="P1942" i="1" s="1"/>
  <c r="O1943" i="1"/>
  <c r="P1943" i="1" s="1"/>
  <c r="O1944" i="1"/>
  <c r="P1944" i="1" s="1"/>
  <c r="O1945" i="1"/>
  <c r="P1945" i="1" s="1"/>
  <c r="O1946" i="1"/>
  <c r="P1946" i="1" s="1"/>
  <c r="O1947" i="1"/>
  <c r="P1947" i="1" s="1"/>
  <c r="O1948" i="1"/>
  <c r="P1948" i="1" s="1"/>
  <c r="O1949" i="1"/>
  <c r="P1949" i="1" s="1"/>
  <c r="O1950" i="1"/>
  <c r="P1950" i="1" s="1"/>
  <c r="O1951" i="1"/>
  <c r="P1951" i="1" s="1"/>
  <c r="O1952" i="1"/>
  <c r="P1952" i="1" s="1"/>
  <c r="O1953" i="1"/>
  <c r="P1953" i="1" s="1"/>
  <c r="O1954" i="1"/>
  <c r="P1954" i="1" s="1"/>
  <c r="O1955" i="1"/>
  <c r="P1955" i="1" s="1"/>
  <c r="O1956" i="1"/>
  <c r="P1956" i="1" s="1"/>
  <c r="O1957" i="1"/>
  <c r="P1957" i="1" s="1"/>
  <c r="O1958" i="1"/>
  <c r="P1958" i="1" s="1"/>
  <c r="O1959" i="1"/>
  <c r="P1959" i="1" s="1"/>
  <c r="O1960" i="1"/>
  <c r="P1960" i="1" s="1"/>
  <c r="O1961" i="1"/>
  <c r="P1961" i="1" s="1"/>
  <c r="O1962" i="1"/>
  <c r="P1962" i="1" s="1"/>
  <c r="O1963" i="1"/>
  <c r="P1963" i="1" s="1"/>
  <c r="O1964" i="1"/>
  <c r="P1964" i="1" s="1"/>
  <c r="O1965" i="1"/>
  <c r="P1965" i="1" s="1"/>
  <c r="O1966" i="1"/>
  <c r="P1966" i="1" s="1"/>
  <c r="O1967" i="1"/>
  <c r="P1967" i="1" s="1"/>
  <c r="O1968" i="1"/>
  <c r="P1968" i="1" s="1"/>
  <c r="O1969" i="1"/>
  <c r="P1969" i="1" s="1"/>
  <c r="O1970" i="1"/>
  <c r="P1970" i="1" s="1"/>
  <c r="O1971" i="1"/>
  <c r="P1971" i="1" s="1"/>
  <c r="O1972" i="1"/>
  <c r="P1972" i="1" s="1"/>
  <c r="O1973" i="1"/>
  <c r="P1973" i="1" s="1"/>
  <c r="O1974" i="1"/>
  <c r="P1974" i="1" s="1"/>
  <c r="O1975" i="1"/>
  <c r="P1975" i="1" s="1"/>
  <c r="O1976" i="1"/>
  <c r="P1976" i="1" s="1"/>
  <c r="O1977" i="1"/>
  <c r="P1977" i="1" s="1"/>
  <c r="O1978" i="1"/>
  <c r="P1978" i="1" s="1"/>
  <c r="O1979" i="1"/>
  <c r="P1979" i="1" s="1"/>
  <c r="O1980" i="1"/>
  <c r="P1980" i="1" s="1"/>
  <c r="O1981" i="1"/>
  <c r="P1981" i="1" s="1"/>
  <c r="O1982" i="1"/>
  <c r="P1982" i="1" s="1"/>
  <c r="O1983" i="1"/>
  <c r="P1983" i="1" s="1"/>
  <c r="O1984" i="1"/>
  <c r="P1984" i="1" s="1"/>
  <c r="O1985" i="1"/>
  <c r="P1985" i="1" s="1"/>
  <c r="O1986" i="1"/>
  <c r="P1986" i="1" s="1"/>
  <c r="O1987" i="1"/>
  <c r="P1987" i="1" s="1"/>
  <c r="O1988" i="1"/>
  <c r="P1988" i="1" s="1"/>
  <c r="O1989" i="1"/>
  <c r="P1989" i="1" s="1"/>
  <c r="O1990" i="1"/>
  <c r="P1990" i="1" s="1"/>
  <c r="O1991" i="1"/>
  <c r="P1991" i="1" s="1"/>
  <c r="O1992" i="1"/>
  <c r="P1992" i="1" s="1"/>
  <c r="O1993" i="1"/>
  <c r="P1993" i="1" s="1"/>
  <c r="O1994" i="1"/>
  <c r="P1994" i="1" s="1"/>
  <c r="O1995" i="1"/>
  <c r="P1995" i="1" s="1"/>
  <c r="O1996" i="1"/>
  <c r="P1996" i="1" s="1"/>
  <c r="O1997" i="1"/>
  <c r="P1997" i="1" s="1"/>
  <c r="O1998" i="1"/>
  <c r="P1998" i="1" s="1"/>
  <c r="O1999" i="1"/>
  <c r="P1999" i="1" s="1"/>
  <c r="O2000" i="1"/>
  <c r="P2000" i="1" s="1"/>
  <c r="O2001" i="1"/>
  <c r="P2001" i="1" s="1"/>
  <c r="O2002" i="1"/>
  <c r="P2002" i="1" s="1"/>
  <c r="O2003" i="1"/>
  <c r="P2003" i="1" s="1"/>
  <c r="O2004" i="1"/>
  <c r="P2004" i="1" s="1"/>
  <c r="O2005" i="1"/>
  <c r="P2005" i="1" s="1"/>
  <c r="O2006" i="1"/>
  <c r="P2006" i="1" s="1"/>
  <c r="O2007" i="1"/>
  <c r="P2007" i="1" s="1"/>
  <c r="O2008" i="1"/>
  <c r="P2008" i="1" s="1"/>
  <c r="O2009" i="1"/>
  <c r="P2009" i="1" s="1"/>
  <c r="O2010" i="1"/>
  <c r="P2010" i="1" s="1"/>
  <c r="O2011" i="1"/>
  <c r="P2011" i="1" s="1"/>
  <c r="O2012" i="1"/>
  <c r="P2012" i="1" s="1"/>
  <c r="O2013" i="1"/>
  <c r="P2013" i="1" s="1"/>
  <c r="O2014" i="1"/>
  <c r="P2014" i="1" s="1"/>
  <c r="O2015" i="1"/>
  <c r="P2015" i="1" s="1"/>
  <c r="O2016" i="1"/>
  <c r="P2016" i="1" s="1"/>
  <c r="O2017" i="1"/>
  <c r="P2017" i="1" s="1"/>
  <c r="O2018" i="1"/>
  <c r="P2018" i="1" s="1"/>
  <c r="O2019" i="1"/>
  <c r="P2019" i="1" s="1"/>
  <c r="O2020" i="1"/>
  <c r="P2020" i="1" s="1"/>
  <c r="O2021" i="1"/>
  <c r="P2021" i="1" s="1"/>
  <c r="O2022" i="1"/>
  <c r="P2022" i="1" s="1"/>
  <c r="O2023" i="1"/>
  <c r="P2023" i="1" s="1"/>
  <c r="O2024" i="1"/>
  <c r="P2024" i="1" s="1"/>
  <c r="O2025" i="1"/>
  <c r="P2025" i="1" s="1"/>
  <c r="O2026" i="1"/>
  <c r="P2026" i="1" s="1"/>
  <c r="O2027" i="1"/>
  <c r="P2027" i="1" s="1"/>
  <c r="O2028" i="1"/>
  <c r="P2028" i="1" s="1"/>
  <c r="O2029" i="1"/>
  <c r="P2029" i="1" s="1"/>
  <c r="O2030" i="1"/>
  <c r="P2030" i="1" s="1"/>
  <c r="O2031" i="1"/>
  <c r="P2031" i="1" s="1"/>
  <c r="O2032" i="1"/>
  <c r="P2032" i="1" s="1"/>
  <c r="O2033" i="1"/>
  <c r="P2033" i="1" s="1"/>
  <c r="O2034" i="1"/>
  <c r="P2034" i="1" s="1"/>
  <c r="O2035" i="1"/>
  <c r="P2035" i="1" s="1"/>
  <c r="O2036" i="1"/>
  <c r="P2036" i="1" s="1"/>
  <c r="O2037" i="1"/>
  <c r="P2037" i="1" s="1"/>
  <c r="O2038" i="1"/>
  <c r="P2038" i="1" s="1"/>
  <c r="O2039" i="1"/>
  <c r="P2039" i="1" s="1"/>
  <c r="O2040" i="1"/>
  <c r="P2040" i="1" s="1"/>
  <c r="O2041" i="1"/>
  <c r="P2041" i="1" s="1"/>
  <c r="O2042" i="1"/>
  <c r="P2042" i="1" s="1"/>
  <c r="O2043" i="1"/>
  <c r="P2043" i="1" s="1"/>
  <c r="O2044" i="1"/>
  <c r="P2044" i="1" s="1"/>
  <c r="O2045" i="1"/>
  <c r="P2045" i="1" s="1"/>
  <c r="O2046" i="1"/>
  <c r="P2046" i="1" s="1"/>
  <c r="O2047" i="1"/>
  <c r="P2047" i="1" s="1"/>
  <c r="O2048" i="1"/>
  <c r="P2048" i="1" s="1"/>
  <c r="O2049" i="1"/>
  <c r="P2049" i="1" s="1"/>
  <c r="O2050" i="1"/>
  <c r="P2050" i="1" s="1"/>
  <c r="O2051" i="1"/>
  <c r="P2051" i="1" s="1"/>
  <c r="O2052" i="1"/>
  <c r="P2052" i="1" s="1"/>
  <c r="O2053" i="1"/>
  <c r="P2053" i="1" s="1"/>
  <c r="O2054" i="1"/>
  <c r="P2054" i="1" s="1"/>
  <c r="O2055" i="1"/>
  <c r="P2055" i="1" s="1"/>
  <c r="O2056" i="1"/>
  <c r="P2056" i="1" s="1"/>
  <c r="O2057" i="1"/>
  <c r="P2057" i="1" s="1"/>
  <c r="O2058" i="1"/>
  <c r="P2058" i="1" s="1"/>
  <c r="O2059" i="1"/>
  <c r="P2059" i="1" s="1"/>
  <c r="O2060" i="1"/>
  <c r="P2060" i="1" s="1"/>
  <c r="O2061" i="1"/>
  <c r="P2061" i="1" s="1"/>
  <c r="O2062" i="1"/>
  <c r="P2062" i="1" s="1"/>
  <c r="O2063" i="1"/>
  <c r="P2063" i="1" s="1"/>
  <c r="O2064" i="1"/>
  <c r="P2064" i="1" s="1"/>
  <c r="O2065" i="1"/>
  <c r="P2065" i="1" s="1"/>
  <c r="O2066" i="1"/>
  <c r="P2066" i="1" s="1"/>
  <c r="O2067" i="1"/>
  <c r="P2067" i="1" s="1"/>
  <c r="O2068" i="1"/>
  <c r="P2068" i="1" s="1"/>
  <c r="O2069" i="1"/>
  <c r="P2069" i="1" s="1"/>
  <c r="O2070" i="1"/>
  <c r="P2070" i="1" s="1"/>
  <c r="O2071" i="1"/>
  <c r="P2071" i="1" s="1"/>
  <c r="O2072" i="1"/>
  <c r="P2072" i="1" s="1"/>
  <c r="O2073" i="1"/>
  <c r="P2073" i="1" s="1"/>
  <c r="O2074" i="1"/>
  <c r="P2074" i="1" s="1"/>
  <c r="O2075" i="1"/>
  <c r="P2075" i="1" s="1"/>
  <c r="O2076" i="1"/>
  <c r="P2076" i="1" s="1"/>
  <c r="O2077" i="1"/>
  <c r="P2077" i="1" s="1"/>
  <c r="O2078" i="1"/>
  <c r="P2078" i="1" s="1"/>
  <c r="O2079" i="1"/>
  <c r="P2079" i="1" s="1"/>
  <c r="O2080" i="1"/>
  <c r="P2080" i="1" s="1"/>
  <c r="O2081" i="1"/>
  <c r="P2081" i="1" s="1"/>
  <c r="O2082" i="1"/>
  <c r="P2082" i="1" s="1"/>
  <c r="O2083" i="1"/>
  <c r="P2083" i="1" s="1"/>
  <c r="O2084" i="1"/>
  <c r="P2084" i="1" s="1"/>
  <c r="O2085" i="1"/>
  <c r="P2085" i="1" s="1"/>
  <c r="O2086" i="1"/>
  <c r="P2086" i="1" s="1"/>
  <c r="O2087" i="1"/>
  <c r="P2087" i="1" s="1"/>
  <c r="O2088" i="1"/>
  <c r="P2088" i="1" s="1"/>
  <c r="O2089" i="1"/>
  <c r="P2089" i="1" s="1"/>
  <c r="O2090" i="1"/>
  <c r="P2090" i="1" s="1"/>
  <c r="O2091" i="1"/>
  <c r="P2091" i="1" s="1"/>
  <c r="O2092" i="1"/>
  <c r="P2092" i="1" s="1"/>
  <c r="O2093" i="1"/>
  <c r="P2093" i="1" s="1"/>
  <c r="O2094" i="1"/>
  <c r="P2094" i="1" s="1"/>
  <c r="O2095" i="1"/>
  <c r="P2095" i="1" s="1"/>
  <c r="O2096" i="1"/>
  <c r="P2096" i="1" s="1"/>
  <c r="O2097" i="1"/>
  <c r="P2097" i="1" s="1"/>
  <c r="O2098" i="1"/>
  <c r="P2098" i="1" s="1"/>
  <c r="O2099" i="1"/>
  <c r="P2099" i="1" s="1"/>
  <c r="O2100" i="1"/>
  <c r="P2100" i="1" s="1"/>
  <c r="O2101" i="1"/>
  <c r="P2101" i="1" s="1"/>
  <c r="O2102" i="1"/>
  <c r="P2102" i="1" s="1"/>
  <c r="O2103" i="1"/>
  <c r="P2103" i="1" s="1"/>
  <c r="O2104" i="1"/>
  <c r="P2104" i="1" s="1"/>
  <c r="O2105" i="1"/>
  <c r="P2105" i="1" s="1"/>
  <c r="O2106" i="1"/>
  <c r="P2106" i="1" s="1"/>
  <c r="O2107" i="1"/>
  <c r="P2107" i="1" s="1"/>
  <c r="O2108" i="1"/>
  <c r="P2108" i="1" s="1"/>
  <c r="O2109" i="1"/>
  <c r="P2109" i="1" s="1"/>
  <c r="O2110" i="1"/>
  <c r="P2110" i="1" s="1"/>
  <c r="O2111" i="1"/>
  <c r="P2111" i="1" s="1"/>
  <c r="O2112" i="1"/>
  <c r="P2112" i="1" s="1"/>
  <c r="O2113" i="1"/>
  <c r="P2113" i="1" s="1"/>
  <c r="O2114" i="1"/>
  <c r="P2114" i="1" s="1"/>
  <c r="O2115" i="1"/>
  <c r="P2115" i="1" s="1"/>
  <c r="O2116" i="1"/>
  <c r="P2116" i="1" s="1"/>
  <c r="O2117" i="1"/>
  <c r="P2117" i="1" s="1"/>
  <c r="O2118" i="1"/>
  <c r="P2118" i="1" s="1"/>
  <c r="O2119" i="1"/>
  <c r="P2119" i="1" s="1"/>
  <c r="O2120" i="1"/>
  <c r="P2120" i="1" s="1"/>
  <c r="O2121" i="1"/>
  <c r="P2121" i="1" s="1"/>
  <c r="O2122" i="1"/>
  <c r="P2122" i="1" s="1"/>
  <c r="O2123" i="1"/>
  <c r="P2123" i="1" s="1"/>
  <c r="O2124" i="1"/>
  <c r="P2124" i="1" s="1"/>
  <c r="O2125" i="1"/>
  <c r="P2125" i="1" s="1"/>
  <c r="O2126" i="1"/>
  <c r="P2126" i="1" s="1"/>
  <c r="O2127" i="1"/>
  <c r="P2127" i="1" s="1"/>
  <c r="O2128" i="1"/>
  <c r="P2128" i="1" s="1"/>
  <c r="O2129" i="1"/>
  <c r="P2129" i="1" s="1"/>
  <c r="O2130" i="1"/>
  <c r="P2130" i="1" s="1"/>
  <c r="O2131" i="1"/>
  <c r="P2131" i="1" s="1"/>
  <c r="O2132" i="1"/>
  <c r="P2132" i="1" s="1"/>
  <c r="O2133" i="1"/>
  <c r="P2133" i="1" s="1"/>
  <c r="O2134" i="1"/>
  <c r="P2134" i="1" s="1"/>
  <c r="O2135" i="1"/>
  <c r="P2135" i="1" s="1"/>
  <c r="O2136" i="1"/>
  <c r="P2136" i="1" s="1"/>
  <c r="O2137" i="1"/>
  <c r="P2137" i="1" s="1"/>
  <c r="O2138" i="1"/>
  <c r="P2138" i="1" s="1"/>
  <c r="O2139" i="1"/>
  <c r="P2139" i="1" s="1"/>
  <c r="O2140" i="1"/>
  <c r="P2140" i="1" s="1"/>
  <c r="O2141" i="1"/>
  <c r="P2141" i="1" s="1"/>
  <c r="O2142" i="1"/>
  <c r="P2142" i="1" s="1"/>
  <c r="O2143" i="1"/>
  <c r="P2143" i="1" s="1"/>
  <c r="O2144" i="1"/>
  <c r="P2144" i="1" s="1"/>
  <c r="O2145" i="1"/>
  <c r="P2145" i="1" s="1"/>
  <c r="O2146" i="1"/>
  <c r="P2146" i="1" s="1"/>
  <c r="O2147" i="1"/>
  <c r="P2147" i="1" s="1"/>
  <c r="O2148" i="1"/>
  <c r="P2148" i="1" s="1"/>
  <c r="O2149" i="1"/>
  <c r="P2149" i="1" s="1"/>
  <c r="O2150" i="1"/>
  <c r="P2150" i="1" s="1"/>
  <c r="O2151" i="1"/>
  <c r="P2151" i="1" s="1"/>
  <c r="O2152" i="1"/>
  <c r="P2152" i="1" s="1"/>
  <c r="O2153" i="1"/>
  <c r="P2153" i="1" s="1"/>
  <c r="O2154" i="1"/>
  <c r="P2154" i="1" s="1"/>
  <c r="O2155" i="1"/>
  <c r="P2155" i="1" s="1"/>
  <c r="O2156" i="1"/>
  <c r="P2156" i="1" s="1"/>
  <c r="O2157" i="1"/>
  <c r="P2157" i="1" s="1"/>
  <c r="O2158" i="1"/>
  <c r="P2158" i="1" s="1"/>
  <c r="O2159" i="1"/>
  <c r="P2159" i="1" s="1"/>
  <c r="O2160" i="1"/>
  <c r="P2160" i="1" s="1"/>
  <c r="O2161" i="1"/>
  <c r="P2161" i="1" s="1"/>
  <c r="O2162" i="1"/>
  <c r="P2162" i="1" s="1"/>
  <c r="O2163" i="1"/>
  <c r="P2163" i="1" s="1"/>
  <c r="O2164" i="1"/>
  <c r="P2164" i="1" s="1"/>
  <c r="O2165" i="1"/>
  <c r="P2165" i="1" s="1"/>
  <c r="O2166" i="1"/>
  <c r="P2166" i="1" s="1"/>
  <c r="O2167" i="1"/>
  <c r="P2167" i="1" s="1"/>
  <c r="O2168" i="1"/>
  <c r="P2168" i="1" s="1"/>
  <c r="O2169" i="1"/>
  <c r="P2169" i="1" s="1"/>
  <c r="O2170" i="1"/>
  <c r="P2170" i="1" s="1"/>
  <c r="O2171" i="1"/>
  <c r="P2171" i="1" s="1"/>
  <c r="O2172" i="1"/>
  <c r="P2172" i="1" s="1"/>
  <c r="O2173" i="1"/>
  <c r="P2173" i="1" s="1"/>
  <c r="O2174" i="1"/>
  <c r="P2174" i="1" s="1"/>
  <c r="O2175" i="1"/>
  <c r="P2175" i="1" s="1"/>
  <c r="O2176" i="1"/>
  <c r="P2176" i="1" s="1"/>
  <c r="O2177" i="1"/>
  <c r="P2177" i="1" s="1"/>
  <c r="O2178" i="1"/>
  <c r="P2178" i="1" s="1"/>
  <c r="O2179" i="1"/>
  <c r="P2179" i="1" s="1"/>
  <c r="O2180" i="1"/>
  <c r="P2180" i="1" s="1"/>
  <c r="O2181" i="1"/>
  <c r="P2181" i="1" s="1"/>
  <c r="O2182" i="1"/>
  <c r="P2182" i="1" s="1"/>
  <c r="O2183" i="1"/>
  <c r="P2183" i="1" s="1"/>
  <c r="O2184" i="1"/>
  <c r="P2184" i="1" s="1"/>
  <c r="O2185" i="1"/>
  <c r="P2185" i="1" s="1"/>
  <c r="O2186" i="1"/>
  <c r="P2186" i="1" s="1"/>
  <c r="O2187" i="1"/>
  <c r="P2187" i="1" s="1"/>
  <c r="O2188" i="1"/>
  <c r="P2188" i="1" s="1"/>
  <c r="O2189" i="1"/>
  <c r="P2189" i="1" s="1"/>
  <c r="O2190" i="1"/>
  <c r="P2190" i="1" s="1"/>
  <c r="O2191" i="1"/>
  <c r="P2191" i="1" s="1"/>
  <c r="O2192" i="1"/>
  <c r="P2192" i="1" s="1"/>
  <c r="O2193" i="1"/>
  <c r="P2193" i="1" s="1"/>
  <c r="O2194" i="1"/>
  <c r="P2194" i="1" s="1"/>
  <c r="O2195" i="1"/>
  <c r="P2195" i="1" s="1"/>
  <c r="O2196" i="1"/>
  <c r="P2196" i="1" s="1"/>
  <c r="O2197" i="1"/>
  <c r="P2197" i="1" s="1"/>
  <c r="O2198" i="1"/>
  <c r="P2198" i="1" s="1"/>
  <c r="O2199" i="1"/>
  <c r="P2199" i="1" s="1"/>
  <c r="O2200" i="1"/>
  <c r="P2200" i="1" s="1"/>
  <c r="O2201" i="1"/>
  <c r="P2201" i="1" s="1"/>
  <c r="O2202" i="1"/>
  <c r="P2202" i="1" s="1"/>
  <c r="O2203" i="1"/>
  <c r="P2203" i="1" s="1"/>
  <c r="O2204" i="1"/>
  <c r="P2204" i="1" s="1"/>
  <c r="O2205" i="1"/>
  <c r="P2205" i="1" s="1"/>
  <c r="O2206" i="1"/>
  <c r="P2206" i="1" s="1"/>
  <c r="O2207" i="1"/>
  <c r="P2207" i="1" s="1"/>
  <c r="O2208" i="1"/>
  <c r="P2208" i="1" s="1"/>
  <c r="O2209" i="1"/>
  <c r="P2209" i="1" s="1"/>
  <c r="O2210" i="1"/>
  <c r="P2210" i="1" s="1"/>
  <c r="O2211" i="1"/>
  <c r="P2211" i="1" s="1"/>
  <c r="O2212" i="1"/>
  <c r="P2212" i="1" s="1"/>
  <c r="O2213" i="1"/>
  <c r="P2213" i="1" s="1"/>
  <c r="O2214" i="1"/>
  <c r="P2214" i="1" s="1"/>
  <c r="O2215" i="1"/>
  <c r="P2215" i="1" s="1"/>
  <c r="O2216" i="1"/>
  <c r="P2216" i="1" s="1"/>
  <c r="O2217" i="1"/>
  <c r="P2217" i="1" s="1"/>
  <c r="O2218" i="1"/>
  <c r="P2218" i="1" s="1"/>
  <c r="O2219" i="1"/>
  <c r="P2219" i="1" s="1"/>
  <c r="O2220" i="1"/>
  <c r="P2220" i="1" s="1"/>
  <c r="O2221" i="1"/>
  <c r="P2221" i="1" s="1"/>
  <c r="O2222" i="1"/>
  <c r="P2222" i="1" s="1"/>
  <c r="O2223" i="1"/>
  <c r="P2223" i="1" s="1"/>
  <c r="O2224" i="1"/>
  <c r="P2224" i="1" s="1"/>
  <c r="O2225" i="1"/>
  <c r="P2225" i="1" s="1"/>
  <c r="O2226" i="1"/>
  <c r="P2226" i="1" s="1"/>
  <c r="O2227" i="1"/>
  <c r="P2227" i="1" s="1"/>
  <c r="O2228" i="1"/>
  <c r="P2228" i="1" s="1"/>
  <c r="O2229" i="1"/>
  <c r="P2229" i="1" s="1"/>
  <c r="O2230" i="1"/>
  <c r="P2230" i="1" s="1"/>
  <c r="O2231" i="1"/>
  <c r="P2231" i="1" s="1"/>
  <c r="O2232" i="1"/>
  <c r="P2232" i="1" s="1"/>
  <c r="O2233" i="1"/>
  <c r="P2233" i="1" s="1"/>
  <c r="O2234" i="1"/>
  <c r="P2234" i="1" s="1"/>
  <c r="O2235" i="1"/>
  <c r="P2235" i="1" s="1"/>
  <c r="O2236" i="1"/>
  <c r="P2236" i="1" s="1"/>
  <c r="O2237" i="1"/>
  <c r="P2237" i="1" s="1"/>
  <c r="O2238" i="1"/>
  <c r="P2238" i="1" s="1"/>
  <c r="O2239" i="1"/>
  <c r="P2239" i="1" s="1"/>
  <c r="O2240" i="1"/>
  <c r="P2240" i="1" s="1"/>
  <c r="O2241" i="1"/>
  <c r="P2241" i="1" s="1"/>
  <c r="O2242" i="1"/>
  <c r="P2242" i="1" s="1"/>
  <c r="O2243" i="1"/>
  <c r="P2243" i="1" s="1"/>
  <c r="O2244" i="1"/>
  <c r="P2244" i="1" s="1"/>
  <c r="O2245" i="1"/>
  <c r="P2245" i="1" s="1"/>
  <c r="O2246" i="1"/>
  <c r="P2246" i="1" s="1"/>
  <c r="O2247" i="1"/>
  <c r="P2247" i="1" s="1"/>
  <c r="O2248" i="1"/>
  <c r="P2248" i="1" s="1"/>
  <c r="O2249" i="1"/>
  <c r="P2249" i="1" s="1"/>
  <c r="O2250" i="1"/>
  <c r="P2250" i="1" s="1"/>
  <c r="O2251" i="1"/>
  <c r="P2251" i="1" s="1"/>
  <c r="O2252" i="1"/>
  <c r="P2252" i="1" s="1"/>
  <c r="O2253" i="1"/>
  <c r="P2253" i="1" s="1"/>
  <c r="O2254" i="1"/>
  <c r="P2254" i="1" s="1"/>
  <c r="O2255" i="1"/>
  <c r="P2255" i="1" s="1"/>
  <c r="O2256" i="1"/>
  <c r="P2256" i="1" s="1"/>
  <c r="O2257" i="1"/>
  <c r="P2257" i="1" s="1"/>
  <c r="O2258" i="1"/>
  <c r="P2258" i="1" s="1"/>
  <c r="O2259" i="1"/>
  <c r="P2259" i="1" s="1"/>
  <c r="O2260" i="1"/>
  <c r="P2260" i="1" s="1"/>
  <c r="O2261" i="1"/>
  <c r="P2261" i="1" s="1"/>
  <c r="O2262" i="1"/>
  <c r="P2262" i="1" s="1"/>
  <c r="O2263" i="1"/>
  <c r="P2263" i="1" s="1"/>
  <c r="O2264" i="1"/>
  <c r="P2264" i="1" s="1"/>
  <c r="O2265" i="1"/>
  <c r="P2265" i="1" s="1"/>
  <c r="O2266" i="1"/>
  <c r="P2266" i="1" s="1"/>
  <c r="O2267" i="1"/>
  <c r="P2267" i="1" s="1"/>
  <c r="O2268" i="1"/>
  <c r="P2268" i="1" s="1"/>
  <c r="O2269" i="1"/>
  <c r="P2269" i="1" s="1"/>
  <c r="O2270" i="1"/>
  <c r="P2270" i="1" s="1"/>
  <c r="O2271" i="1"/>
  <c r="P2271" i="1" s="1"/>
  <c r="O2272" i="1"/>
  <c r="P2272" i="1" s="1"/>
  <c r="O2273" i="1"/>
  <c r="P2273" i="1" s="1"/>
  <c r="O2274" i="1"/>
  <c r="P2274" i="1" s="1"/>
  <c r="O2275" i="1"/>
  <c r="P2275" i="1" s="1"/>
  <c r="O2276" i="1"/>
  <c r="P2276" i="1" s="1"/>
  <c r="O2277" i="1"/>
  <c r="P2277" i="1" s="1"/>
  <c r="O2278" i="1"/>
  <c r="P2278" i="1" s="1"/>
  <c r="O2279" i="1"/>
  <c r="P2279" i="1" s="1"/>
  <c r="O2280" i="1"/>
  <c r="P2280" i="1" s="1"/>
  <c r="O2281" i="1"/>
  <c r="P2281" i="1" s="1"/>
  <c r="O2282" i="1"/>
  <c r="P2282" i="1" s="1"/>
  <c r="O2283" i="1"/>
  <c r="P2283" i="1" s="1"/>
  <c r="O2284" i="1"/>
  <c r="P2284" i="1" s="1"/>
  <c r="O2285" i="1"/>
  <c r="P2285" i="1" s="1"/>
  <c r="O2286" i="1"/>
  <c r="P2286" i="1" s="1"/>
  <c r="O2287" i="1"/>
  <c r="P2287" i="1" s="1"/>
  <c r="O2288" i="1"/>
  <c r="P2288" i="1" s="1"/>
  <c r="O2289" i="1"/>
  <c r="P2289" i="1" s="1"/>
  <c r="O2290" i="1"/>
  <c r="P2290" i="1" s="1"/>
  <c r="O2291" i="1"/>
  <c r="P2291" i="1" s="1"/>
  <c r="O2292" i="1"/>
  <c r="P2292" i="1" s="1"/>
  <c r="O2293" i="1"/>
  <c r="P2293" i="1" s="1"/>
  <c r="O2294" i="1"/>
  <c r="P2294" i="1" s="1"/>
  <c r="O2295" i="1"/>
  <c r="P2295" i="1" s="1"/>
  <c r="O2296" i="1"/>
  <c r="P2296" i="1" s="1"/>
  <c r="O2297" i="1"/>
  <c r="P2297" i="1" s="1"/>
  <c r="O2298" i="1"/>
  <c r="P2298" i="1" s="1"/>
  <c r="O2299" i="1"/>
  <c r="P2299" i="1" s="1"/>
  <c r="O2300" i="1"/>
  <c r="P2300" i="1" s="1"/>
  <c r="O2301" i="1"/>
  <c r="P2301" i="1" s="1"/>
  <c r="O2302" i="1"/>
  <c r="P2302" i="1" s="1"/>
  <c r="O2303" i="1"/>
  <c r="P2303" i="1" s="1"/>
  <c r="O2304" i="1"/>
  <c r="P2304" i="1" s="1"/>
  <c r="O2305" i="1"/>
  <c r="P2305" i="1" s="1"/>
  <c r="O2306" i="1"/>
  <c r="P2306" i="1" s="1"/>
  <c r="O2307" i="1"/>
  <c r="P2307" i="1" s="1"/>
  <c r="O2308" i="1"/>
  <c r="P2308" i="1" s="1"/>
  <c r="O2309" i="1"/>
  <c r="P2309" i="1" s="1"/>
  <c r="O2310" i="1"/>
  <c r="P2310" i="1" s="1"/>
  <c r="O2311" i="1"/>
  <c r="P2311" i="1" s="1"/>
  <c r="O2312" i="1"/>
  <c r="P2312" i="1" s="1"/>
  <c r="O2313" i="1"/>
  <c r="P2313" i="1" s="1"/>
  <c r="O2314" i="1"/>
  <c r="P2314" i="1" s="1"/>
  <c r="O2315" i="1"/>
  <c r="P2315" i="1" s="1"/>
  <c r="O2316" i="1"/>
  <c r="P2316" i="1" s="1"/>
  <c r="O2317" i="1"/>
  <c r="P2317" i="1" s="1"/>
  <c r="O2318" i="1"/>
  <c r="P2318" i="1" s="1"/>
  <c r="O2319" i="1"/>
  <c r="P2319" i="1" s="1"/>
  <c r="O2320" i="1"/>
  <c r="P2320" i="1" s="1"/>
  <c r="O2321" i="1"/>
  <c r="P2321" i="1" s="1"/>
  <c r="O2322" i="1"/>
  <c r="P2322" i="1" s="1"/>
  <c r="O2323" i="1"/>
  <c r="P2323" i="1" s="1"/>
  <c r="O2324" i="1"/>
  <c r="P2324" i="1" s="1"/>
  <c r="O2325" i="1"/>
  <c r="P2325" i="1" s="1"/>
  <c r="O2326" i="1"/>
  <c r="P2326" i="1" s="1"/>
  <c r="O2327" i="1"/>
  <c r="P2327" i="1" s="1"/>
  <c r="O2328" i="1"/>
  <c r="P2328" i="1" s="1"/>
  <c r="O2329" i="1"/>
  <c r="P2329" i="1" s="1"/>
  <c r="O2330" i="1"/>
  <c r="P2330" i="1" s="1"/>
  <c r="O2331" i="1"/>
  <c r="P2331" i="1" s="1"/>
  <c r="O2332" i="1"/>
  <c r="P2332" i="1" s="1"/>
  <c r="O2333" i="1"/>
  <c r="P2333" i="1" s="1"/>
  <c r="O2334" i="1"/>
  <c r="P2334" i="1" s="1"/>
  <c r="O2335" i="1"/>
  <c r="P2335" i="1" s="1"/>
  <c r="O2336" i="1"/>
  <c r="P2336" i="1" s="1"/>
  <c r="O2337" i="1"/>
  <c r="P2337" i="1" s="1"/>
  <c r="O2338" i="1"/>
  <c r="P2338" i="1" s="1"/>
  <c r="O2339" i="1"/>
  <c r="P2339" i="1" s="1"/>
  <c r="O2340" i="1"/>
  <c r="P2340" i="1" s="1"/>
  <c r="O2341" i="1"/>
  <c r="P2341" i="1" s="1"/>
  <c r="O2342" i="1"/>
  <c r="P2342" i="1" s="1"/>
  <c r="O2343" i="1"/>
  <c r="P2343" i="1" s="1"/>
  <c r="O2344" i="1"/>
  <c r="P2344" i="1" s="1"/>
  <c r="O2345" i="1"/>
  <c r="P2345" i="1" s="1"/>
  <c r="O2346" i="1"/>
  <c r="P2346" i="1" s="1"/>
  <c r="O2347" i="1"/>
  <c r="P2347" i="1" s="1"/>
  <c r="O2348" i="1"/>
  <c r="P2348" i="1" s="1"/>
  <c r="O2349" i="1"/>
  <c r="P2349" i="1" s="1"/>
  <c r="O2350" i="1"/>
  <c r="P2350" i="1" s="1"/>
  <c r="O2351" i="1"/>
  <c r="P2351" i="1" s="1"/>
  <c r="O2352" i="1"/>
  <c r="P2352" i="1" s="1"/>
  <c r="O2353" i="1"/>
  <c r="P2353" i="1" s="1"/>
  <c r="O2354" i="1"/>
  <c r="P2354" i="1" s="1"/>
  <c r="O2355" i="1"/>
  <c r="P2355" i="1" s="1"/>
  <c r="O2356" i="1"/>
  <c r="P2356" i="1" s="1"/>
  <c r="O2357" i="1"/>
  <c r="P2357" i="1" s="1"/>
  <c r="O2358" i="1"/>
  <c r="P2358" i="1" s="1"/>
  <c r="O2359" i="1"/>
  <c r="P2359" i="1" s="1"/>
  <c r="O2360" i="1"/>
  <c r="P2360" i="1" s="1"/>
  <c r="O2361" i="1"/>
  <c r="P2361" i="1" s="1"/>
  <c r="O2362" i="1"/>
  <c r="P2362" i="1" s="1"/>
  <c r="O2363" i="1"/>
  <c r="P2363" i="1" s="1"/>
  <c r="O2364" i="1"/>
  <c r="P2364" i="1" s="1"/>
  <c r="O2365" i="1"/>
  <c r="P2365" i="1" s="1"/>
  <c r="O2366" i="1"/>
  <c r="P2366" i="1" s="1"/>
  <c r="O2367" i="1"/>
  <c r="P2367" i="1" s="1"/>
  <c r="O2368" i="1"/>
  <c r="P2368" i="1" s="1"/>
  <c r="O2369" i="1"/>
  <c r="P2369" i="1" s="1"/>
  <c r="O2370" i="1"/>
  <c r="P2370" i="1" s="1"/>
  <c r="O2371" i="1"/>
  <c r="P2371" i="1" s="1"/>
  <c r="O2372" i="1"/>
  <c r="P2372" i="1" s="1"/>
  <c r="O2373" i="1"/>
  <c r="P2373" i="1" s="1"/>
  <c r="O2374" i="1"/>
  <c r="P2374" i="1" s="1"/>
  <c r="O2375" i="1"/>
  <c r="P2375" i="1" s="1"/>
  <c r="O2376" i="1"/>
  <c r="P2376" i="1" s="1"/>
  <c r="O2377" i="1"/>
  <c r="P2377" i="1" s="1"/>
  <c r="O2378" i="1"/>
  <c r="P2378" i="1" s="1"/>
  <c r="O2379" i="1"/>
  <c r="P2379" i="1" s="1"/>
  <c r="O2380" i="1"/>
  <c r="P2380" i="1" s="1"/>
  <c r="O2381" i="1"/>
  <c r="P2381" i="1" s="1"/>
  <c r="O2382" i="1"/>
  <c r="P2382" i="1" s="1"/>
  <c r="O2383" i="1"/>
  <c r="P2383" i="1" s="1"/>
  <c r="O2384" i="1"/>
  <c r="P2384" i="1" s="1"/>
  <c r="O2385" i="1"/>
  <c r="P2385" i="1" s="1"/>
  <c r="O2386" i="1"/>
  <c r="P2386" i="1" s="1"/>
  <c r="O2387" i="1"/>
  <c r="P2387" i="1" s="1"/>
  <c r="O2388" i="1"/>
  <c r="P2388" i="1" s="1"/>
  <c r="O2389" i="1"/>
  <c r="P2389" i="1" s="1"/>
  <c r="O2390" i="1"/>
  <c r="P2390" i="1" s="1"/>
  <c r="O2391" i="1"/>
  <c r="P2391" i="1" s="1"/>
  <c r="O2392" i="1"/>
  <c r="P2392" i="1" s="1"/>
  <c r="O2393" i="1"/>
  <c r="P2393" i="1" s="1"/>
  <c r="O2394" i="1"/>
  <c r="P2394" i="1" s="1"/>
  <c r="O2395" i="1"/>
  <c r="P2395" i="1" s="1"/>
  <c r="O2396" i="1"/>
  <c r="P2396" i="1" s="1"/>
  <c r="O2397" i="1"/>
  <c r="P2397" i="1" s="1"/>
  <c r="O2398" i="1"/>
  <c r="P2398" i="1" s="1"/>
  <c r="O2399" i="1"/>
  <c r="P2399" i="1" s="1"/>
  <c r="O2400" i="1"/>
  <c r="P2400" i="1" s="1"/>
  <c r="O2401" i="1"/>
  <c r="P2401" i="1" s="1"/>
  <c r="O2402" i="1"/>
  <c r="P2402" i="1" s="1"/>
  <c r="O2403" i="1"/>
  <c r="P2403" i="1" s="1"/>
  <c r="O2404" i="1"/>
  <c r="P2404" i="1" s="1"/>
  <c r="O2405" i="1"/>
  <c r="P2405" i="1" s="1"/>
  <c r="O2406" i="1"/>
  <c r="P2406" i="1" s="1"/>
  <c r="O2407" i="1"/>
  <c r="P2407" i="1" s="1"/>
  <c r="O2408" i="1"/>
  <c r="P2408" i="1" s="1"/>
  <c r="O2409" i="1"/>
  <c r="P2409" i="1" s="1"/>
  <c r="O2410" i="1"/>
  <c r="P2410" i="1" s="1"/>
  <c r="O2411" i="1"/>
  <c r="P2411" i="1" s="1"/>
  <c r="O2412" i="1"/>
  <c r="P2412" i="1" s="1"/>
  <c r="O2413" i="1"/>
  <c r="P2413" i="1" s="1"/>
  <c r="O2414" i="1"/>
  <c r="P2414" i="1" s="1"/>
  <c r="O2415" i="1"/>
  <c r="P2415" i="1" s="1"/>
  <c r="O2416" i="1"/>
  <c r="P2416" i="1" s="1"/>
  <c r="O2417" i="1"/>
  <c r="P2417" i="1" s="1"/>
  <c r="O2418" i="1"/>
  <c r="P2418" i="1" s="1"/>
  <c r="O2419" i="1"/>
  <c r="P2419" i="1" s="1"/>
  <c r="O2420" i="1"/>
  <c r="P2420" i="1" s="1"/>
  <c r="O2421" i="1"/>
  <c r="P2421" i="1" s="1"/>
  <c r="O2422" i="1"/>
  <c r="P2422" i="1" s="1"/>
  <c r="O2423" i="1"/>
  <c r="P2423" i="1" s="1"/>
  <c r="O2424" i="1"/>
  <c r="P2424" i="1" s="1"/>
  <c r="O2425" i="1"/>
  <c r="P2425" i="1" s="1"/>
  <c r="O2426" i="1"/>
  <c r="P2426" i="1" s="1"/>
  <c r="O2427" i="1"/>
  <c r="P2427" i="1" s="1"/>
  <c r="O2428" i="1"/>
  <c r="P2428" i="1" s="1"/>
  <c r="O2429" i="1"/>
  <c r="P2429" i="1" s="1"/>
  <c r="O2430" i="1"/>
  <c r="P2430" i="1" s="1"/>
  <c r="O2431" i="1"/>
  <c r="P2431" i="1" s="1"/>
  <c r="O2432" i="1"/>
  <c r="P2432" i="1" s="1"/>
  <c r="O2433" i="1"/>
  <c r="P2433" i="1" s="1"/>
  <c r="O2434" i="1"/>
  <c r="P2434" i="1" s="1"/>
  <c r="O2435" i="1"/>
  <c r="P2435" i="1" s="1"/>
  <c r="O2436" i="1"/>
  <c r="P2436" i="1" s="1"/>
  <c r="O2437" i="1"/>
  <c r="P2437" i="1" s="1"/>
  <c r="O2438" i="1"/>
  <c r="P2438" i="1" s="1"/>
  <c r="O2439" i="1"/>
  <c r="P2439" i="1" s="1"/>
  <c r="O2440" i="1"/>
  <c r="P2440" i="1" s="1"/>
  <c r="O2441" i="1"/>
  <c r="P2441" i="1" s="1"/>
  <c r="O2442" i="1"/>
  <c r="P2442" i="1" s="1"/>
  <c r="O2443" i="1"/>
  <c r="P2443" i="1" s="1"/>
  <c r="O2444" i="1"/>
  <c r="P2444" i="1" s="1"/>
  <c r="O2445" i="1"/>
  <c r="P2445" i="1" s="1"/>
  <c r="O2446" i="1"/>
  <c r="P2446" i="1" s="1"/>
  <c r="O2447" i="1"/>
  <c r="P2447" i="1" s="1"/>
  <c r="O2448" i="1"/>
  <c r="P2448" i="1" s="1"/>
  <c r="O2449" i="1"/>
  <c r="P2449" i="1" s="1"/>
  <c r="O2450" i="1"/>
  <c r="P2450" i="1" s="1"/>
  <c r="O2451" i="1"/>
  <c r="P2451" i="1" s="1"/>
  <c r="O2452" i="1"/>
  <c r="P2452" i="1" s="1"/>
  <c r="O2453" i="1"/>
  <c r="P2453" i="1" s="1"/>
  <c r="O2454" i="1"/>
  <c r="P2454" i="1" s="1"/>
  <c r="O2455" i="1"/>
  <c r="P2455" i="1" s="1"/>
  <c r="O2456" i="1"/>
  <c r="P2456" i="1" s="1"/>
  <c r="O2457" i="1"/>
  <c r="P2457" i="1" s="1"/>
  <c r="O2458" i="1"/>
  <c r="P2458" i="1" s="1"/>
  <c r="O2459" i="1"/>
  <c r="P2459" i="1" s="1"/>
  <c r="O2460" i="1"/>
  <c r="P2460" i="1" s="1"/>
  <c r="O2461" i="1"/>
  <c r="P2461" i="1" s="1"/>
  <c r="O2462" i="1"/>
  <c r="P2462" i="1" s="1"/>
  <c r="O2463" i="1"/>
  <c r="P2463" i="1" s="1"/>
  <c r="O2464" i="1"/>
  <c r="P2464" i="1" s="1"/>
  <c r="O2465" i="1"/>
  <c r="P2465" i="1" s="1"/>
  <c r="O2466" i="1"/>
  <c r="P2466" i="1" s="1"/>
  <c r="O2467" i="1"/>
  <c r="P2467" i="1" s="1"/>
  <c r="O2468" i="1"/>
  <c r="P2468" i="1" s="1"/>
  <c r="O2469" i="1"/>
  <c r="P2469" i="1" s="1"/>
  <c r="O2470" i="1"/>
  <c r="P2470" i="1" s="1"/>
  <c r="O2471" i="1"/>
  <c r="P2471" i="1" s="1"/>
  <c r="O2472" i="1"/>
  <c r="P2472" i="1" s="1"/>
  <c r="O2473" i="1"/>
  <c r="P2473" i="1" s="1"/>
  <c r="O2474" i="1"/>
  <c r="P2474" i="1" s="1"/>
  <c r="O2475" i="1"/>
  <c r="P2475" i="1" s="1"/>
  <c r="O2476" i="1"/>
  <c r="P2476" i="1" s="1"/>
  <c r="O2477" i="1"/>
  <c r="P2477" i="1" s="1"/>
  <c r="O2478" i="1"/>
  <c r="P2478" i="1" s="1"/>
  <c r="O2479" i="1"/>
  <c r="P2479" i="1" s="1"/>
  <c r="O2480" i="1"/>
  <c r="P2480" i="1" s="1"/>
  <c r="O2481" i="1"/>
  <c r="P2481" i="1" s="1"/>
  <c r="O2482" i="1"/>
  <c r="P2482" i="1" s="1"/>
  <c r="O2483" i="1"/>
  <c r="P2483" i="1" s="1"/>
  <c r="O2484" i="1"/>
  <c r="P2484" i="1" s="1"/>
  <c r="O2485" i="1"/>
  <c r="P2485" i="1" s="1"/>
  <c r="O2486" i="1"/>
  <c r="P2486" i="1" s="1"/>
  <c r="O2487" i="1"/>
  <c r="P2487" i="1" s="1"/>
  <c r="O2488" i="1"/>
  <c r="P2488" i="1" s="1"/>
  <c r="O2489" i="1"/>
  <c r="P2489" i="1" s="1"/>
  <c r="O2490" i="1"/>
  <c r="P2490" i="1" s="1"/>
  <c r="O2491" i="1"/>
  <c r="P2491" i="1" s="1"/>
  <c r="O2492" i="1"/>
  <c r="P2492" i="1" s="1"/>
  <c r="O2493" i="1"/>
  <c r="P2493" i="1" s="1"/>
  <c r="O2494" i="1"/>
  <c r="P2494" i="1" s="1"/>
  <c r="O2495" i="1"/>
  <c r="P2495" i="1" s="1"/>
  <c r="O2496" i="1"/>
  <c r="P2496" i="1" s="1"/>
  <c r="O2497" i="1"/>
  <c r="P2497" i="1" s="1"/>
  <c r="O2498" i="1"/>
  <c r="P2498" i="1" s="1"/>
  <c r="O2499" i="1"/>
  <c r="P2499" i="1" s="1"/>
  <c r="O2500" i="1"/>
  <c r="P2500" i="1" s="1"/>
  <c r="O2501" i="1"/>
  <c r="P2501" i="1" s="1"/>
  <c r="O2502" i="1"/>
  <c r="P2502" i="1" s="1"/>
  <c r="O2503" i="1"/>
  <c r="P2503" i="1" s="1"/>
  <c r="O2504" i="1"/>
  <c r="P2504" i="1" s="1"/>
  <c r="O2505" i="1"/>
  <c r="P2505" i="1" s="1"/>
  <c r="O2506" i="1"/>
  <c r="P2506" i="1" s="1"/>
  <c r="O2507" i="1"/>
  <c r="P2507" i="1" s="1"/>
  <c r="O2508" i="1"/>
  <c r="P2508" i="1" s="1"/>
  <c r="O2509" i="1"/>
  <c r="P2509" i="1" s="1"/>
  <c r="O2510" i="1"/>
  <c r="P2510" i="1" s="1"/>
  <c r="O2511" i="1"/>
  <c r="P2511" i="1" s="1"/>
  <c r="O2512" i="1"/>
  <c r="P2512" i="1" s="1"/>
  <c r="O2513" i="1"/>
  <c r="P2513" i="1" s="1"/>
  <c r="O2514" i="1"/>
  <c r="P2514" i="1" s="1"/>
  <c r="O2515" i="1"/>
  <c r="P2515" i="1" s="1"/>
  <c r="O2516" i="1"/>
  <c r="P2516" i="1" s="1"/>
  <c r="O2517" i="1"/>
  <c r="P2517" i="1" s="1"/>
  <c r="O2518" i="1"/>
  <c r="P2518" i="1" s="1"/>
  <c r="O2519" i="1"/>
  <c r="P2519" i="1" s="1"/>
  <c r="O2520" i="1"/>
  <c r="P2520" i="1" s="1"/>
  <c r="O2521" i="1"/>
  <c r="P2521" i="1" s="1"/>
  <c r="O2522" i="1"/>
  <c r="P2522" i="1" s="1"/>
  <c r="O2523" i="1"/>
  <c r="P2523" i="1" s="1"/>
  <c r="O2524" i="1"/>
  <c r="P2524" i="1" s="1"/>
  <c r="O2525" i="1"/>
  <c r="P2525" i="1" s="1"/>
  <c r="O2526" i="1"/>
  <c r="P2526" i="1" s="1"/>
  <c r="O2527" i="1"/>
  <c r="P2527" i="1" s="1"/>
  <c r="O2528" i="1"/>
  <c r="P2528" i="1" s="1"/>
  <c r="O2529" i="1"/>
  <c r="P2529" i="1" s="1"/>
  <c r="O2530" i="1"/>
  <c r="P2530" i="1" s="1"/>
  <c r="O2531" i="1"/>
  <c r="P2531" i="1" s="1"/>
  <c r="O2532" i="1"/>
  <c r="P2532" i="1" s="1"/>
  <c r="O2533" i="1"/>
  <c r="P2533" i="1" s="1"/>
  <c r="O2534" i="1"/>
  <c r="P2534" i="1" s="1"/>
  <c r="O2535" i="1"/>
  <c r="P2535" i="1" s="1"/>
  <c r="O2536" i="1"/>
  <c r="P2536" i="1" s="1"/>
  <c r="O2537" i="1"/>
  <c r="P2537" i="1" s="1"/>
  <c r="O2538" i="1"/>
  <c r="P2538" i="1" s="1"/>
  <c r="O2539" i="1"/>
  <c r="P2539" i="1" s="1"/>
  <c r="O2540" i="1"/>
  <c r="P2540" i="1" s="1"/>
  <c r="O2541" i="1"/>
  <c r="P2541" i="1" s="1"/>
  <c r="O2542" i="1"/>
  <c r="P2542" i="1" s="1"/>
  <c r="O2543" i="1"/>
  <c r="P2543" i="1" s="1"/>
  <c r="O2544" i="1"/>
  <c r="P2544" i="1" s="1"/>
  <c r="O2545" i="1"/>
  <c r="P2545" i="1" s="1"/>
  <c r="O2546" i="1"/>
  <c r="P2546" i="1" s="1"/>
  <c r="O2547" i="1"/>
  <c r="P2547" i="1" s="1"/>
  <c r="O2548" i="1"/>
  <c r="P2548" i="1" s="1"/>
  <c r="O2549" i="1"/>
  <c r="P2549" i="1" s="1"/>
  <c r="O2550" i="1"/>
  <c r="P2550" i="1" s="1"/>
  <c r="O2551" i="1"/>
  <c r="P2551" i="1" s="1"/>
  <c r="O2552" i="1"/>
  <c r="P2552" i="1" s="1"/>
  <c r="O2553" i="1"/>
  <c r="P2553" i="1" s="1"/>
  <c r="O2554" i="1"/>
  <c r="P2554" i="1" s="1"/>
  <c r="O2555" i="1"/>
  <c r="P2555" i="1" s="1"/>
  <c r="O2556" i="1"/>
  <c r="P2556" i="1" s="1"/>
  <c r="O2557" i="1"/>
  <c r="P2557" i="1" s="1"/>
  <c r="O2558" i="1"/>
  <c r="P2558" i="1" s="1"/>
  <c r="O2559" i="1"/>
  <c r="P2559" i="1" s="1"/>
  <c r="O2560" i="1"/>
  <c r="P2560" i="1" s="1"/>
  <c r="O2561" i="1"/>
  <c r="P2561" i="1" s="1"/>
  <c r="O2562" i="1"/>
  <c r="P2562" i="1" s="1"/>
  <c r="O2563" i="1"/>
  <c r="P2563" i="1" s="1"/>
  <c r="O2564" i="1"/>
  <c r="P2564" i="1" s="1"/>
  <c r="O2565" i="1"/>
  <c r="P2565" i="1" s="1"/>
  <c r="O2566" i="1"/>
  <c r="P2566" i="1" s="1"/>
  <c r="O2567" i="1"/>
  <c r="P2567" i="1" s="1"/>
  <c r="O2568" i="1"/>
  <c r="P2568" i="1" s="1"/>
  <c r="O2569" i="1"/>
  <c r="P2569" i="1" s="1"/>
  <c r="O2570" i="1"/>
  <c r="P2570" i="1" s="1"/>
  <c r="O2571" i="1"/>
  <c r="P2571" i="1" s="1"/>
  <c r="O2572" i="1"/>
  <c r="P2572" i="1" s="1"/>
  <c r="O2573" i="1"/>
  <c r="P2573" i="1" s="1"/>
  <c r="O2574" i="1"/>
  <c r="P2574" i="1" s="1"/>
  <c r="O2575" i="1"/>
  <c r="P2575" i="1" s="1"/>
  <c r="O2576" i="1"/>
  <c r="P2576" i="1" s="1"/>
  <c r="O2577" i="1"/>
  <c r="P2577" i="1" s="1"/>
  <c r="O2578" i="1"/>
  <c r="P2578" i="1" s="1"/>
  <c r="O2579" i="1"/>
  <c r="P2579" i="1" s="1"/>
  <c r="O2580" i="1"/>
  <c r="P2580" i="1" s="1"/>
  <c r="O2581" i="1"/>
  <c r="P2581" i="1" s="1"/>
  <c r="O2582" i="1"/>
  <c r="P2582" i="1" s="1"/>
  <c r="O2583" i="1"/>
  <c r="P2583" i="1" s="1"/>
  <c r="O2584" i="1"/>
  <c r="P2584" i="1" s="1"/>
  <c r="O2585" i="1"/>
  <c r="P2585" i="1" s="1"/>
  <c r="O2586" i="1"/>
  <c r="P2586" i="1" s="1"/>
  <c r="O2587" i="1"/>
  <c r="P2587" i="1" s="1"/>
  <c r="O2588" i="1"/>
  <c r="P2588" i="1" s="1"/>
  <c r="O2589" i="1"/>
  <c r="P2589" i="1" s="1"/>
  <c r="O2590" i="1"/>
  <c r="P2590" i="1" s="1"/>
  <c r="O2591" i="1"/>
  <c r="P2591" i="1" s="1"/>
  <c r="O2592" i="1"/>
  <c r="P2592" i="1" s="1"/>
  <c r="O2593" i="1"/>
  <c r="P2593" i="1" s="1"/>
  <c r="O2594" i="1"/>
  <c r="P2594" i="1" s="1"/>
  <c r="O2595" i="1"/>
  <c r="P2595" i="1" s="1"/>
  <c r="O2596" i="1"/>
  <c r="P2596" i="1" s="1"/>
  <c r="O2597" i="1"/>
  <c r="P2597" i="1" s="1"/>
  <c r="O2598" i="1"/>
  <c r="P2598" i="1" s="1"/>
  <c r="O2599" i="1"/>
  <c r="P2599" i="1" s="1"/>
  <c r="O2600" i="1"/>
  <c r="P2600" i="1" s="1"/>
  <c r="O2601" i="1"/>
  <c r="P2601" i="1" s="1"/>
  <c r="O2602" i="1"/>
  <c r="P2602" i="1" s="1"/>
  <c r="O2603" i="1"/>
  <c r="P2603" i="1" s="1"/>
  <c r="O2604" i="1"/>
  <c r="P2604" i="1" s="1"/>
  <c r="O2605" i="1"/>
  <c r="P2605" i="1" s="1"/>
  <c r="O2606" i="1"/>
  <c r="P2606" i="1" s="1"/>
  <c r="O2607" i="1"/>
  <c r="P2607" i="1" s="1"/>
  <c r="O2608" i="1"/>
  <c r="P2608" i="1" s="1"/>
  <c r="O2609" i="1"/>
  <c r="P2609" i="1" s="1"/>
  <c r="O2610" i="1"/>
  <c r="P2610" i="1" s="1"/>
  <c r="O2611" i="1"/>
  <c r="P2611" i="1" s="1"/>
  <c r="O2612" i="1"/>
  <c r="P2612" i="1" s="1"/>
  <c r="O2613" i="1"/>
  <c r="P2613" i="1" s="1"/>
  <c r="O2614" i="1"/>
  <c r="P2614" i="1" s="1"/>
  <c r="O2615" i="1"/>
  <c r="P2615" i="1" s="1"/>
  <c r="O2616" i="1"/>
  <c r="P2616" i="1" s="1"/>
  <c r="O2617" i="1"/>
  <c r="P2617" i="1" s="1"/>
  <c r="O2618" i="1"/>
  <c r="P2618" i="1" s="1"/>
  <c r="O2619" i="1"/>
  <c r="P2619" i="1" s="1"/>
  <c r="O2620" i="1"/>
  <c r="P2620" i="1" s="1"/>
  <c r="O2621" i="1"/>
  <c r="P2621" i="1" s="1"/>
  <c r="O2622" i="1"/>
  <c r="P2622" i="1" s="1"/>
  <c r="O2623" i="1"/>
  <c r="P2623" i="1" s="1"/>
  <c r="O2624" i="1"/>
  <c r="P2624" i="1" s="1"/>
  <c r="O2625" i="1"/>
  <c r="P2625" i="1" s="1"/>
  <c r="O2626" i="1"/>
  <c r="P2626" i="1" s="1"/>
  <c r="O2627" i="1"/>
  <c r="P2627" i="1" s="1"/>
  <c r="O2628" i="1"/>
  <c r="P2628" i="1" s="1"/>
  <c r="O2629" i="1"/>
  <c r="P2629" i="1" s="1"/>
  <c r="O2630" i="1"/>
  <c r="P2630" i="1" s="1"/>
  <c r="O2631" i="1"/>
  <c r="P2631" i="1" s="1"/>
  <c r="O2632" i="1"/>
  <c r="P2632" i="1" s="1"/>
  <c r="O2633" i="1"/>
  <c r="P2633" i="1" s="1"/>
  <c r="O2634" i="1"/>
  <c r="P2634" i="1" s="1"/>
  <c r="O2635" i="1"/>
  <c r="P2635" i="1" s="1"/>
  <c r="O2636" i="1"/>
  <c r="P2636" i="1" s="1"/>
  <c r="O2637" i="1"/>
  <c r="P2637" i="1" s="1"/>
  <c r="O2638" i="1"/>
  <c r="P2638" i="1" s="1"/>
  <c r="O2639" i="1"/>
  <c r="P2639" i="1" s="1"/>
  <c r="O2640" i="1"/>
  <c r="P2640" i="1" s="1"/>
  <c r="O2641" i="1"/>
  <c r="P2641" i="1" s="1"/>
  <c r="O2642" i="1"/>
  <c r="P2642" i="1" s="1"/>
  <c r="O2643" i="1"/>
  <c r="P2643" i="1" s="1"/>
  <c r="O2644" i="1"/>
  <c r="P2644" i="1" s="1"/>
  <c r="O2645" i="1"/>
  <c r="P2645" i="1" s="1"/>
  <c r="O2646" i="1"/>
  <c r="P2646" i="1" s="1"/>
  <c r="O2647" i="1"/>
  <c r="P2647" i="1" s="1"/>
  <c r="O2648" i="1"/>
  <c r="P2648" i="1" s="1"/>
  <c r="O2649" i="1"/>
  <c r="P2649" i="1" s="1"/>
  <c r="O2650" i="1"/>
  <c r="P2650" i="1" s="1"/>
  <c r="O2651" i="1"/>
  <c r="P2651" i="1" s="1"/>
  <c r="O2652" i="1"/>
  <c r="P2652" i="1" s="1"/>
  <c r="O2653" i="1"/>
  <c r="P2653" i="1" s="1"/>
  <c r="O2654" i="1"/>
  <c r="P2654" i="1" s="1"/>
  <c r="O2655" i="1"/>
  <c r="P2655" i="1" s="1"/>
  <c r="O2656" i="1"/>
  <c r="P2656" i="1" s="1"/>
  <c r="O2657" i="1"/>
  <c r="P2657" i="1" s="1"/>
  <c r="O2658" i="1"/>
  <c r="P2658" i="1" s="1"/>
  <c r="O2659" i="1"/>
  <c r="P2659" i="1" s="1"/>
  <c r="O2660" i="1"/>
  <c r="P2660" i="1" s="1"/>
  <c r="O2661" i="1"/>
  <c r="P2661" i="1" s="1"/>
  <c r="O2662" i="1"/>
  <c r="P2662" i="1" s="1"/>
  <c r="O2663" i="1"/>
  <c r="P2663" i="1" s="1"/>
  <c r="O2664" i="1"/>
  <c r="P2664" i="1" s="1"/>
  <c r="O2665" i="1"/>
  <c r="P2665" i="1" s="1"/>
  <c r="O2666" i="1"/>
  <c r="P2666" i="1" s="1"/>
  <c r="O2667" i="1"/>
  <c r="P2667" i="1" s="1"/>
  <c r="O2668" i="1"/>
  <c r="P2668" i="1" s="1"/>
  <c r="O2669" i="1"/>
  <c r="P2669" i="1" s="1"/>
  <c r="O2670" i="1"/>
  <c r="P2670" i="1" s="1"/>
  <c r="O2671" i="1"/>
  <c r="P2671" i="1" s="1"/>
  <c r="O2672" i="1"/>
  <c r="P2672" i="1" s="1"/>
  <c r="O2673" i="1"/>
  <c r="P2673" i="1" s="1"/>
  <c r="O2674" i="1"/>
  <c r="P2674" i="1" s="1"/>
  <c r="O2675" i="1"/>
  <c r="P2675" i="1" s="1"/>
  <c r="O2676" i="1"/>
  <c r="P2676" i="1" s="1"/>
  <c r="O2677" i="1"/>
  <c r="P2677" i="1" s="1"/>
  <c r="O2678" i="1"/>
  <c r="P2678" i="1" s="1"/>
  <c r="O2679" i="1"/>
  <c r="P2679" i="1" s="1"/>
  <c r="O2680" i="1"/>
  <c r="P2680" i="1" s="1"/>
  <c r="O2681" i="1"/>
  <c r="P2681" i="1" s="1"/>
  <c r="O2682" i="1"/>
  <c r="P2682" i="1" s="1"/>
  <c r="O2683" i="1"/>
  <c r="P2683" i="1" s="1"/>
  <c r="O2684" i="1"/>
  <c r="P2684" i="1" s="1"/>
  <c r="O2685" i="1"/>
  <c r="P2685" i="1" s="1"/>
  <c r="O2686" i="1"/>
  <c r="P2686" i="1" s="1"/>
  <c r="O2687" i="1"/>
  <c r="P2687" i="1" s="1"/>
  <c r="O2688" i="1"/>
  <c r="P2688" i="1" s="1"/>
  <c r="O2689" i="1"/>
  <c r="P2689" i="1" s="1"/>
  <c r="O2690" i="1"/>
  <c r="P2690" i="1" s="1"/>
  <c r="O2691" i="1"/>
  <c r="P2691" i="1" s="1"/>
  <c r="O2692" i="1"/>
  <c r="P2692" i="1" s="1"/>
  <c r="O2693" i="1"/>
  <c r="P2693" i="1" s="1"/>
  <c r="O2694" i="1"/>
  <c r="P2694" i="1" s="1"/>
  <c r="O2695" i="1"/>
  <c r="P2695" i="1" s="1"/>
  <c r="O2696" i="1"/>
  <c r="P2696" i="1" s="1"/>
  <c r="O2697" i="1"/>
  <c r="P2697" i="1" s="1"/>
  <c r="O2698" i="1"/>
  <c r="P2698" i="1" s="1"/>
  <c r="O2699" i="1"/>
  <c r="P2699" i="1" s="1"/>
  <c r="O2700" i="1"/>
  <c r="P2700" i="1" s="1"/>
  <c r="O2701" i="1"/>
  <c r="P2701" i="1" s="1"/>
  <c r="O2702" i="1"/>
  <c r="P2702" i="1" s="1"/>
  <c r="O2703" i="1"/>
  <c r="P2703" i="1" s="1"/>
  <c r="O2704" i="1"/>
  <c r="P2704" i="1" s="1"/>
  <c r="O2705" i="1"/>
  <c r="P2705" i="1" s="1"/>
  <c r="O2706" i="1"/>
  <c r="P2706" i="1" s="1"/>
  <c r="O2707" i="1"/>
  <c r="P2707" i="1" s="1"/>
  <c r="O2708" i="1"/>
  <c r="P2708" i="1" s="1"/>
  <c r="O2709" i="1"/>
  <c r="P2709" i="1" s="1"/>
  <c r="O2710" i="1"/>
  <c r="P2710" i="1" s="1"/>
  <c r="O2711" i="1"/>
  <c r="P2711" i="1" s="1"/>
  <c r="O2712" i="1"/>
  <c r="P2712" i="1" s="1"/>
  <c r="O2713" i="1"/>
  <c r="P2713" i="1" s="1"/>
  <c r="O2714" i="1"/>
  <c r="P2714" i="1" s="1"/>
  <c r="O2715" i="1"/>
  <c r="P2715" i="1" s="1"/>
  <c r="O2716" i="1"/>
  <c r="P2716" i="1" s="1"/>
  <c r="O2717" i="1"/>
  <c r="P2717" i="1" s="1"/>
  <c r="O2718" i="1"/>
  <c r="P2718" i="1" s="1"/>
  <c r="O2719" i="1"/>
  <c r="P2719" i="1" s="1"/>
  <c r="O2720" i="1"/>
  <c r="P2720" i="1" s="1"/>
  <c r="O2721" i="1"/>
  <c r="P2721" i="1" s="1"/>
  <c r="O2722" i="1"/>
  <c r="P2722" i="1" s="1"/>
  <c r="O2723" i="1"/>
  <c r="P2723" i="1" s="1"/>
  <c r="O2724" i="1"/>
  <c r="P2724" i="1" s="1"/>
  <c r="O2725" i="1"/>
  <c r="P2725" i="1" s="1"/>
  <c r="O2726" i="1"/>
  <c r="P2726" i="1" s="1"/>
  <c r="O2727" i="1"/>
  <c r="P2727" i="1" s="1"/>
  <c r="O2728" i="1"/>
  <c r="P2728" i="1" s="1"/>
  <c r="O2729" i="1"/>
  <c r="P2729" i="1" s="1"/>
  <c r="O2730" i="1"/>
  <c r="P2730" i="1" s="1"/>
  <c r="O2731" i="1"/>
  <c r="P2731" i="1" s="1"/>
  <c r="O2732" i="1"/>
  <c r="P2732" i="1" s="1"/>
  <c r="O2733" i="1"/>
  <c r="P2733" i="1" s="1"/>
  <c r="O2734" i="1"/>
  <c r="P2734" i="1" s="1"/>
  <c r="O2735" i="1"/>
  <c r="P2735" i="1" s="1"/>
  <c r="O2736" i="1"/>
  <c r="P2736" i="1" s="1"/>
  <c r="O2737" i="1"/>
  <c r="P2737" i="1" s="1"/>
  <c r="O2738" i="1"/>
  <c r="P2738" i="1" s="1"/>
  <c r="O2739" i="1"/>
  <c r="P2739" i="1" s="1"/>
  <c r="O2740" i="1"/>
  <c r="P2740" i="1" s="1"/>
  <c r="O2741" i="1"/>
  <c r="P2741" i="1" s="1"/>
  <c r="O2742" i="1"/>
  <c r="P2742" i="1" s="1"/>
  <c r="O2743" i="1"/>
  <c r="P2743" i="1" s="1"/>
  <c r="O2744" i="1"/>
  <c r="P2744" i="1" s="1"/>
  <c r="O2745" i="1"/>
  <c r="P2745" i="1" s="1"/>
  <c r="O2746" i="1"/>
  <c r="P2746" i="1" s="1"/>
  <c r="O2747" i="1"/>
  <c r="P2747" i="1" s="1"/>
  <c r="O2748" i="1"/>
  <c r="P2748" i="1" s="1"/>
  <c r="O2749" i="1"/>
  <c r="P2749" i="1" s="1"/>
  <c r="O2750" i="1"/>
  <c r="P2750" i="1" s="1"/>
  <c r="O2751" i="1"/>
  <c r="P2751" i="1" s="1"/>
  <c r="O2752" i="1"/>
  <c r="P2752" i="1" s="1"/>
  <c r="O2753" i="1"/>
  <c r="P2753" i="1" s="1"/>
  <c r="O2754" i="1"/>
  <c r="P2754" i="1" s="1"/>
  <c r="O2755" i="1"/>
  <c r="P2755" i="1" s="1"/>
  <c r="O2756" i="1"/>
  <c r="P2756" i="1" s="1"/>
  <c r="O2757" i="1"/>
  <c r="P2757" i="1" s="1"/>
  <c r="O2758" i="1"/>
  <c r="P2758" i="1" s="1"/>
  <c r="O2759" i="1"/>
  <c r="P2759" i="1" s="1"/>
  <c r="O2760" i="1"/>
  <c r="P2760" i="1" s="1"/>
  <c r="O2761" i="1"/>
  <c r="P2761" i="1" s="1"/>
  <c r="O2762" i="1"/>
  <c r="P2762" i="1" s="1"/>
  <c r="O2763" i="1"/>
  <c r="P2763" i="1" s="1"/>
  <c r="O2764" i="1"/>
  <c r="P2764" i="1" s="1"/>
  <c r="O2765" i="1"/>
  <c r="P2765" i="1" s="1"/>
  <c r="O2766" i="1"/>
  <c r="P2766" i="1" s="1"/>
  <c r="O2767" i="1"/>
  <c r="P2767" i="1" s="1"/>
  <c r="O2768" i="1"/>
  <c r="P2768" i="1" s="1"/>
  <c r="O2769" i="1"/>
  <c r="P2769" i="1" s="1"/>
  <c r="O2770" i="1"/>
  <c r="P2770" i="1" s="1"/>
  <c r="O2771" i="1"/>
  <c r="P2771" i="1" s="1"/>
  <c r="O2772" i="1"/>
  <c r="P2772" i="1" s="1"/>
  <c r="O2773" i="1"/>
  <c r="P2773" i="1" s="1"/>
  <c r="O2774" i="1"/>
  <c r="P2774" i="1" s="1"/>
  <c r="O2775" i="1"/>
  <c r="P2775" i="1" s="1"/>
  <c r="O2776" i="1"/>
  <c r="P2776" i="1" s="1"/>
  <c r="O2777" i="1"/>
  <c r="P2777" i="1" s="1"/>
  <c r="O2778" i="1"/>
  <c r="P2778" i="1" s="1"/>
  <c r="O2779" i="1"/>
  <c r="P2779" i="1" s="1"/>
  <c r="O2780" i="1"/>
  <c r="P2780" i="1" s="1"/>
  <c r="O2781" i="1"/>
  <c r="P2781" i="1" s="1"/>
  <c r="O2782" i="1"/>
  <c r="P2782" i="1" s="1"/>
  <c r="O2783" i="1"/>
  <c r="P2783" i="1" s="1"/>
  <c r="O2784" i="1"/>
  <c r="P2784" i="1" s="1"/>
  <c r="O2785" i="1"/>
  <c r="P2785" i="1" s="1"/>
  <c r="O2786" i="1"/>
  <c r="P2786" i="1" s="1"/>
  <c r="O2787" i="1"/>
  <c r="P2787" i="1" s="1"/>
  <c r="O2788" i="1"/>
  <c r="P2788" i="1" s="1"/>
  <c r="O2789" i="1"/>
  <c r="P2789" i="1" s="1"/>
  <c r="O2790" i="1"/>
  <c r="P2790" i="1" s="1"/>
  <c r="O2791" i="1"/>
  <c r="P2791" i="1" s="1"/>
  <c r="O2792" i="1"/>
  <c r="P2792" i="1" s="1"/>
  <c r="O2793" i="1"/>
  <c r="P2793" i="1" s="1"/>
  <c r="O2794" i="1"/>
  <c r="P2794" i="1" s="1"/>
  <c r="O2795" i="1"/>
  <c r="P2795" i="1" s="1"/>
  <c r="O2796" i="1"/>
  <c r="P2796" i="1" s="1"/>
  <c r="O2797" i="1"/>
  <c r="P2797" i="1" s="1"/>
  <c r="O2798" i="1"/>
  <c r="P2798" i="1" s="1"/>
  <c r="O2799" i="1"/>
  <c r="P2799" i="1" s="1"/>
  <c r="O2800" i="1"/>
  <c r="P2800" i="1" s="1"/>
  <c r="O2801" i="1"/>
  <c r="P2801" i="1" s="1"/>
  <c r="O2802" i="1"/>
  <c r="P2802" i="1" s="1"/>
  <c r="O2803" i="1"/>
  <c r="P2803" i="1" s="1"/>
  <c r="O2804" i="1"/>
  <c r="P2804" i="1" s="1"/>
  <c r="O2805" i="1"/>
  <c r="P2805" i="1" s="1"/>
  <c r="O2806" i="1"/>
  <c r="P2806" i="1" s="1"/>
  <c r="O2807" i="1"/>
  <c r="P2807" i="1" s="1"/>
  <c r="O2808" i="1"/>
  <c r="P2808" i="1" s="1"/>
  <c r="O2809" i="1"/>
  <c r="P2809" i="1" s="1"/>
  <c r="O2810" i="1"/>
  <c r="P2810" i="1" s="1"/>
  <c r="O2811" i="1"/>
  <c r="P2811" i="1" s="1"/>
  <c r="O2812" i="1"/>
  <c r="P2812" i="1" s="1"/>
  <c r="O2813" i="1"/>
  <c r="P2813" i="1" s="1"/>
  <c r="O2814" i="1"/>
  <c r="P2814" i="1" s="1"/>
  <c r="O2815" i="1"/>
  <c r="P2815" i="1" s="1"/>
  <c r="O2816" i="1"/>
  <c r="P2816" i="1" s="1"/>
  <c r="O2817" i="1"/>
  <c r="P2817" i="1" s="1"/>
  <c r="O2818" i="1"/>
  <c r="P2818" i="1" s="1"/>
  <c r="O2819" i="1"/>
  <c r="P2819" i="1" s="1"/>
  <c r="O2820" i="1"/>
  <c r="P2820" i="1" s="1"/>
  <c r="O2821" i="1"/>
  <c r="P2821" i="1" s="1"/>
  <c r="O2822" i="1"/>
  <c r="P2822" i="1" s="1"/>
  <c r="O2823" i="1"/>
  <c r="P2823" i="1" s="1"/>
  <c r="O2824" i="1"/>
  <c r="P2824" i="1" s="1"/>
  <c r="O2825" i="1"/>
  <c r="P2825" i="1" s="1"/>
  <c r="O2826" i="1"/>
  <c r="P2826" i="1" s="1"/>
  <c r="O2827" i="1"/>
  <c r="P2827" i="1" s="1"/>
  <c r="O2828" i="1"/>
  <c r="P2828" i="1" s="1"/>
  <c r="O2829" i="1"/>
  <c r="P2829" i="1" s="1"/>
  <c r="O2830" i="1"/>
  <c r="P2830" i="1" s="1"/>
  <c r="O2831" i="1"/>
  <c r="P2831" i="1" s="1"/>
  <c r="O2832" i="1"/>
  <c r="P2832" i="1" s="1"/>
  <c r="O2833" i="1"/>
  <c r="P2833" i="1" s="1"/>
  <c r="O2834" i="1"/>
  <c r="P2834" i="1" s="1"/>
  <c r="O2835" i="1"/>
  <c r="P2835" i="1" s="1"/>
  <c r="O2836" i="1"/>
  <c r="P2836" i="1" s="1"/>
  <c r="O2837" i="1"/>
  <c r="P2837" i="1" s="1"/>
  <c r="O2838" i="1"/>
  <c r="P2838" i="1" s="1"/>
  <c r="O2839" i="1"/>
  <c r="P2839" i="1" s="1"/>
  <c r="O2840" i="1"/>
  <c r="P2840" i="1" s="1"/>
  <c r="O2841" i="1"/>
  <c r="P2841" i="1" s="1"/>
  <c r="O2842" i="1"/>
  <c r="P2842" i="1" s="1"/>
  <c r="O2843" i="1"/>
  <c r="P2843" i="1" s="1"/>
  <c r="O2844" i="1"/>
  <c r="P2844" i="1" s="1"/>
  <c r="O2845" i="1"/>
  <c r="P2845" i="1" s="1"/>
  <c r="O2846" i="1"/>
  <c r="P2846" i="1" s="1"/>
  <c r="O2847" i="1"/>
  <c r="P2847" i="1" s="1"/>
  <c r="O2848" i="1"/>
  <c r="P2848" i="1" s="1"/>
  <c r="O2849" i="1"/>
  <c r="P2849" i="1" s="1"/>
  <c r="O2850" i="1"/>
  <c r="P2850" i="1" s="1"/>
  <c r="O2851" i="1"/>
  <c r="P2851" i="1" s="1"/>
  <c r="O2852" i="1"/>
  <c r="P2852" i="1" s="1"/>
  <c r="O2853" i="1"/>
  <c r="P2853" i="1" s="1"/>
  <c r="O2854" i="1"/>
  <c r="P2854" i="1" s="1"/>
  <c r="O2855" i="1"/>
  <c r="P2855" i="1" s="1"/>
  <c r="O2856" i="1"/>
  <c r="P2856" i="1" s="1"/>
  <c r="O2857" i="1"/>
  <c r="P2857" i="1" s="1"/>
  <c r="O2858" i="1"/>
  <c r="P2858" i="1" s="1"/>
  <c r="O2859" i="1"/>
  <c r="P2859" i="1" s="1"/>
  <c r="O2860" i="1"/>
  <c r="P2860" i="1" s="1"/>
  <c r="O2861" i="1"/>
  <c r="P2861" i="1" s="1"/>
  <c r="O2862" i="1"/>
  <c r="P2862" i="1" s="1"/>
  <c r="O2863" i="1"/>
  <c r="P2863" i="1" s="1"/>
  <c r="O2864" i="1"/>
  <c r="P2864" i="1" s="1"/>
  <c r="O2865" i="1"/>
  <c r="P2865" i="1" s="1"/>
  <c r="O2866" i="1"/>
  <c r="P2866" i="1" s="1"/>
  <c r="O2867" i="1"/>
  <c r="P2867" i="1" s="1"/>
  <c r="O2868" i="1"/>
  <c r="P2868" i="1" s="1"/>
  <c r="O2869" i="1"/>
  <c r="P2869" i="1" s="1"/>
  <c r="O2870" i="1"/>
  <c r="P2870" i="1" s="1"/>
  <c r="O2871" i="1"/>
  <c r="P2871" i="1" s="1"/>
  <c r="O2872" i="1"/>
  <c r="P2872" i="1" s="1"/>
  <c r="O2873" i="1"/>
  <c r="P2873" i="1" s="1"/>
  <c r="O2874" i="1"/>
  <c r="P2874" i="1" s="1"/>
  <c r="O2875" i="1"/>
  <c r="P2875" i="1" s="1"/>
  <c r="O2876" i="1"/>
  <c r="P2876" i="1" s="1"/>
  <c r="O2877" i="1"/>
  <c r="P2877" i="1" s="1"/>
  <c r="O2878" i="1"/>
  <c r="P2878" i="1" s="1"/>
  <c r="O2879" i="1"/>
  <c r="P2879" i="1" s="1"/>
  <c r="O2880" i="1"/>
  <c r="P2880" i="1" s="1"/>
  <c r="O2881" i="1"/>
  <c r="P2881" i="1" s="1"/>
  <c r="O2882" i="1"/>
  <c r="P2882" i="1" s="1"/>
  <c r="O2883" i="1"/>
  <c r="P2883" i="1" s="1"/>
  <c r="O2884" i="1"/>
  <c r="P2884" i="1" s="1"/>
  <c r="O2885" i="1"/>
  <c r="P2885" i="1" s="1"/>
  <c r="O2886" i="1"/>
  <c r="P2886" i="1" s="1"/>
  <c r="O2887" i="1"/>
  <c r="P2887" i="1" s="1"/>
  <c r="O2888" i="1"/>
  <c r="P2888" i="1" s="1"/>
  <c r="O2889" i="1"/>
  <c r="P2889" i="1" s="1"/>
  <c r="O2890" i="1"/>
  <c r="P2890" i="1" s="1"/>
  <c r="O2891" i="1"/>
  <c r="P2891" i="1" s="1"/>
  <c r="O2892" i="1"/>
  <c r="P2892" i="1" s="1"/>
  <c r="O2893" i="1"/>
  <c r="P2893" i="1" s="1"/>
  <c r="O2894" i="1"/>
  <c r="P2894" i="1" s="1"/>
  <c r="O2895" i="1"/>
  <c r="P2895" i="1" s="1"/>
  <c r="O2896" i="1"/>
  <c r="P2896" i="1" s="1"/>
  <c r="O2897" i="1"/>
  <c r="P2897" i="1" s="1"/>
  <c r="O2898" i="1"/>
  <c r="P2898" i="1" s="1"/>
  <c r="O2899" i="1"/>
  <c r="P2899" i="1" s="1"/>
  <c r="O2900" i="1"/>
  <c r="P2900" i="1" s="1"/>
  <c r="O2901" i="1"/>
  <c r="P2901" i="1" s="1"/>
  <c r="O2902" i="1"/>
  <c r="P2902" i="1" s="1"/>
  <c r="O2903" i="1"/>
  <c r="P2903" i="1" s="1"/>
  <c r="O2904" i="1"/>
  <c r="P2904" i="1" s="1"/>
  <c r="O2905" i="1"/>
  <c r="P2905" i="1" s="1"/>
  <c r="O2906" i="1"/>
  <c r="P2906" i="1" s="1"/>
  <c r="O2907" i="1"/>
  <c r="P2907" i="1" s="1"/>
  <c r="O2908" i="1"/>
  <c r="P2908" i="1" s="1"/>
  <c r="O2909" i="1"/>
  <c r="P2909" i="1" s="1"/>
  <c r="O2910" i="1"/>
  <c r="P2910" i="1" s="1"/>
  <c r="O2911" i="1"/>
  <c r="P2911" i="1" s="1"/>
  <c r="O2912" i="1"/>
  <c r="P2912" i="1" s="1"/>
  <c r="O2913" i="1"/>
  <c r="P2913" i="1" s="1"/>
  <c r="O2914" i="1"/>
  <c r="P2914" i="1" s="1"/>
  <c r="O2915" i="1"/>
  <c r="P2915" i="1" s="1"/>
  <c r="O2916" i="1"/>
  <c r="P2916" i="1" s="1"/>
  <c r="O2917" i="1"/>
  <c r="P2917" i="1" s="1"/>
  <c r="O2918" i="1"/>
  <c r="P2918" i="1" s="1"/>
  <c r="O2919" i="1"/>
  <c r="P2919" i="1" s="1"/>
  <c r="O2920" i="1"/>
  <c r="P2920" i="1" s="1"/>
  <c r="O2921" i="1"/>
  <c r="P2921" i="1" s="1"/>
  <c r="O2922" i="1"/>
  <c r="P2922" i="1" s="1"/>
  <c r="O2923" i="1"/>
  <c r="P2923" i="1" s="1"/>
  <c r="O2924" i="1"/>
  <c r="P2924" i="1" s="1"/>
  <c r="O2925" i="1"/>
  <c r="P2925" i="1" s="1"/>
  <c r="O2926" i="1"/>
  <c r="P2926" i="1" s="1"/>
  <c r="O2927" i="1"/>
  <c r="P2927" i="1" s="1"/>
  <c r="O2928" i="1"/>
  <c r="P2928" i="1" s="1"/>
  <c r="O2929" i="1"/>
  <c r="P2929" i="1" s="1"/>
  <c r="O2930" i="1"/>
  <c r="P2930" i="1" s="1"/>
  <c r="O2931" i="1"/>
  <c r="P2931" i="1" s="1"/>
  <c r="O2932" i="1"/>
  <c r="P2932" i="1" s="1"/>
  <c r="O2933" i="1"/>
  <c r="P2933" i="1" s="1"/>
  <c r="O2934" i="1"/>
  <c r="P2934" i="1" s="1"/>
  <c r="O2935" i="1"/>
  <c r="P2935" i="1" s="1"/>
  <c r="O2936" i="1"/>
  <c r="P2936" i="1" s="1"/>
  <c r="O2937" i="1"/>
  <c r="P2937" i="1" s="1"/>
  <c r="O2938" i="1"/>
  <c r="P2938" i="1" s="1"/>
  <c r="O2939" i="1"/>
  <c r="P2939" i="1" s="1"/>
  <c r="O2940" i="1"/>
  <c r="P2940" i="1" s="1"/>
  <c r="O2941" i="1"/>
  <c r="P2941" i="1" s="1"/>
  <c r="O2942" i="1"/>
  <c r="P2942" i="1" s="1"/>
  <c r="O2943" i="1"/>
  <c r="P2943" i="1" s="1"/>
  <c r="O2944" i="1"/>
  <c r="P2944" i="1" s="1"/>
  <c r="O2945" i="1"/>
  <c r="P2945" i="1" s="1"/>
  <c r="O2946" i="1"/>
  <c r="P2946" i="1" s="1"/>
  <c r="O2947" i="1"/>
  <c r="P2947" i="1" s="1"/>
  <c r="O2948" i="1"/>
  <c r="P2948" i="1" s="1"/>
  <c r="O2949" i="1"/>
  <c r="P2949" i="1" s="1"/>
  <c r="O2950" i="1"/>
  <c r="P2950" i="1" s="1"/>
  <c r="O2951" i="1"/>
  <c r="P2951" i="1" s="1"/>
  <c r="O2952" i="1"/>
  <c r="P2952" i="1" s="1"/>
  <c r="O2953" i="1"/>
  <c r="P2953" i="1" s="1"/>
  <c r="O2954" i="1"/>
  <c r="P2954" i="1" s="1"/>
  <c r="O2955" i="1"/>
  <c r="P2955" i="1" s="1"/>
  <c r="O2956" i="1"/>
  <c r="P2956" i="1" s="1"/>
  <c r="O2957" i="1"/>
  <c r="P2957" i="1" s="1"/>
  <c r="O2958" i="1"/>
  <c r="P2958" i="1" s="1"/>
  <c r="O2959" i="1"/>
  <c r="P2959" i="1" s="1"/>
  <c r="O2960" i="1"/>
  <c r="P2960" i="1" s="1"/>
  <c r="O2961" i="1"/>
  <c r="P2961" i="1" s="1"/>
  <c r="O2962" i="1"/>
  <c r="P2962" i="1" s="1"/>
  <c r="O2963" i="1"/>
  <c r="P2963" i="1" s="1"/>
  <c r="O2964" i="1"/>
  <c r="P2964" i="1" s="1"/>
  <c r="O2965" i="1"/>
  <c r="P2965" i="1" s="1"/>
  <c r="O2966" i="1"/>
  <c r="P2966" i="1" s="1"/>
  <c r="O2967" i="1"/>
  <c r="P2967" i="1" s="1"/>
  <c r="O2968" i="1"/>
  <c r="P2968" i="1" s="1"/>
  <c r="O2969" i="1"/>
  <c r="P2969" i="1" s="1"/>
  <c r="O2970" i="1"/>
  <c r="P2970" i="1" s="1"/>
  <c r="O2971" i="1"/>
  <c r="P2971" i="1" s="1"/>
  <c r="O2972" i="1"/>
  <c r="P2972" i="1" s="1"/>
  <c r="O2973" i="1"/>
  <c r="P2973" i="1" s="1"/>
  <c r="O2974" i="1"/>
  <c r="P2974" i="1" s="1"/>
  <c r="O2975" i="1"/>
  <c r="P2975" i="1" s="1"/>
  <c r="O2976" i="1"/>
  <c r="P2976" i="1" s="1"/>
  <c r="O2977" i="1"/>
  <c r="P2977" i="1" s="1"/>
  <c r="O2978" i="1"/>
  <c r="P2978" i="1" s="1"/>
  <c r="O2979" i="1"/>
  <c r="P2979" i="1" s="1"/>
  <c r="O2980" i="1"/>
  <c r="P2980" i="1" s="1"/>
  <c r="O2981" i="1"/>
  <c r="P2981" i="1" s="1"/>
  <c r="O2982" i="1"/>
  <c r="P2982" i="1" s="1"/>
  <c r="O2983" i="1"/>
  <c r="P2983" i="1" s="1"/>
  <c r="O2984" i="1"/>
  <c r="P2984" i="1" s="1"/>
  <c r="O2985" i="1"/>
  <c r="P2985" i="1" s="1"/>
  <c r="O2986" i="1"/>
  <c r="P2986" i="1" s="1"/>
  <c r="O2987" i="1"/>
  <c r="P2987" i="1" s="1"/>
  <c r="O2988" i="1"/>
  <c r="P2988" i="1" s="1"/>
  <c r="O2989" i="1"/>
  <c r="P2989" i="1" s="1"/>
  <c r="O2990" i="1"/>
  <c r="P2990" i="1" s="1"/>
  <c r="O2991" i="1"/>
  <c r="P2991" i="1" s="1"/>
  <c r="O2992" i="1"/>
  <c r="P2992" i="1" s="1"/>
  <c r="O2993" i="1"/>
  <c r="P2993" i="1" s="1"/>
  <c r="O2994" i="1"/>
  <c r="P2994" i="1" s="1"/>
  <c r="O2995" i="1"/>
  <c r="P2995" i="1" s="1"/>
  <c r="O2996" i="1"/>
  <c r="P2996" i="1" s="1"/>
  <c r="O2997" i="1"/>
  <c r="P2997" i="1" s="1"/>
  <c r="O2998" i="1"/>
  <c r="P2998" i="1" s="1"/>
  <c r="O2999" i="1"/>
  <c r="P2999" i="1" s="1"/>
  <c r="O3000" i="1"/>
  <c r="P3000" i="1" s="1"/>
  <c r="O3001" i="1"/>
  <c r="P3001" i="1" s="1"/>
  <c r="O3002" i="1"/>
  <c r="P3002" i="1" s="1"/>
  <c r="O3003" i="1"/>
  <c r="P3003" i="1" s="1"/>
  <c r="O3004" i="1"/>
  <c r="P3004" i="1" s="1"/>
  <c r="O3005" i="1"/>
  <c r="P3005" i="1" s="1"/>
  <c r="O3006" i="1"/>
  <c r="P3006" i="1" s="1"/>
  <c r="O3007" i="1"/>
  <c r="P3007" i="1" s="1"/>
  <c r="O3008" i="1"/>
  <c r="P3008" i="1" s="1"/>
  <c r="O3009" i="1"/>
  <c r="P3009" i="1" s="1"/>
  <c r="O3010" i="1"/>
  <c r="P3010" i="1" s="1"/>
  <c r="O3011" i="1"/>
  <c r="P3011" i="1" s="1"/>
  <c r="O3012" i="1"/>
  <c r="P3012" i="1" s="1"/>
  <c r="O3013" i="1"/>
  <c r="P3013" i="1" s="1"/>
  <c r="O3014" i="1"/>
  <c r="P3014" i="1" s="1"/>
  <c r="O3015" i="1"/>
  <c r="P3015" i="1" s="1"/>
  <c r="O3016" i="1"/>
  <c r="P3016" i="1" s="1"/>
  <c r="O3017" i="1"/>
  <c r="P3017" i="1" s="1"/>
  <c r="O3018" i="1"/>
  <c r="P3018" i="1" s="1"/>
  <c r="O3019" i="1"/>
  <c r="P3019" i="1" s="1"/>
  <c r="O3020" i="1"/>
  <c r="P3020" i="1" s="1"/>
  <c r="O3021" i="1"/>
  <c r="P3021" i="1" s="1"/>
  <c r="O3022" i="1"/>
  <c r="P3022" i="1" s="1"/>
  <c r="O3023" i="1"/>
  <c r="P3023" i="1" s="1"/>
  <c r="O3024" i="1"/>
  <c r="P3024" i="1" s="1"/>
  <c r="O3025" i="1"/>
  <c r="P3025" i="1" s="1"/>
  <c r="O3026" i="1"/>
  <c r="P3026" i="1" s="1"/>
  <c r="O3027" i="1"/>
  <c r="P3027" i="1" s="1"/>
  <c r="O3028" i="1"/>
  <c r="P3028" i="1" s="1"/>
  <c r="O3029" i="1"/>
  <c r="P3029" i="1" s="1"/>
  <c r="O3030" i="1"/>
  <c r="P3030" i="1" s="1"/>
  <c r="O3031" i="1"/>
  <c r="P3031" i="1" s="1"/>
  <c r="O3032" i="1"/>
  <c r="P3032" i="1" s="1"/>
  <c r="O3033" i="1"/>
  <c r="P3033" i="1" s="1"/>
  <c r="O3034" i="1"/>
  <c r="P3034" i="1" s="1"/>
  <c r="O3035" i="1"/>
  <c r="P3035" i="1" s="1"/>
  <c r="O3036" i="1"/>
  <c r="P3036" i="1" s="1"/>
  <c r="O3037" i="1"/>
  <c r="P3037" i="1" s="1"/>
  <c r="O3038" i="1"/>
  <c r="P3038" i="1" s="1"/>
  <c r="O3039" i="1"/>
  <c r="P3039" i="1" s="1"/>
  <c r="O3040" i="1"/>
  <c r="P3040" i="1" s="1"/>
  <c r="O3041" i="1"/>
  <c r="P3041" i="1" s="1"/>
  <c r="O3042" i="1"/>
  <c r="P3042" i="1" s="1"/>
  <c r="O3043" i="1"/>
  <c r="P3043" i="1" s="1"/>
  <c r="O3044" i="1"/>
  <c r="P3044" i="1" s="1"/>
  <c r="O3045" i="1"/>
  <c r="P3045" i="1" s="1"/>
  <c r="O3046" i="1"/>
  <c r="P3046" i="1" s="1"/>
  <c r="O3047" i="1"/>
  <c r="P3047" i="1" s="1"/>
  <c r="O3048" i="1"/>
  <c r="P3048" i="1" s="1"/>
  <c r="O3049" i="1"/>
  <c r="P3049" i="1" s="1"/>
  <c r="O3050" i="1"/>
  <c r="P3050" i="1" s="1"/>
  <c r="O3051" i="1"/>
  <c r="P3051" i="1" s="1"/>
  <c r="O3052" i="1"/>
  <c r="P3052" i="1" s="1"/>
  <c r="O3053" i="1"/>
  <c r="P3053" i="1" s="1"/>
  <c r="O3054" i="1"/>
  <c r="P3054" i="1" s="1"/>
  <c r="O3055" i="1"/>
  <c r="P3055" i="1" s="1"/>
  <c r="O3056" i="1"/>
  <c r="P3056" i="1" s="1"/>
  <c r="O3057" i="1"/>
  <c r="P3057" i="1" s="1"/>
  <c r="O3058" i="1"/>
  <c r="P3058" i="1" s="1"/>
  <c r="O3059" i="1"/>
  <c r="P3059" i="1" s="1"/>
  <c r="O3060" i="1"/>
  <c r="P3060" i="1" s="1"/>
  <c r="O3061" i="1"/>
  <c r="P3061" i="1" s="1"/>
  <c r="O3062" i="1"/>
  <c r="P3062" i="1" s="1"/>
  <c r="O3063" i="1"/>
  <c r="P3063" i="1" s="1"/>
  <c r="O3064" i="1"/>
  <c r="P3064" i="1" s="1"/>
  <c r="O3065" i="1"/>
  <c r="P3065" i="1" s="1"/>
  <c r="O3066" i="1"/>
  <c r="P3066" i="1" s="1"/>
  <c r="O3067" i="1"/>
  <c r="P3067" i="1" s="1"/>
  <c r="O3068" i="1"/>
  <c r="P3068" i="1" s="1"/>
  <c r="O3069" i="1"/>
  <c r="P3069" i="1" s="1"/>
  <c r="O3070" i="1"/>
  <c r="P3070" i="1" s="1"/>
  <c r="O3071" i="1"/>
  <c r="P3071" i="1" s="1"/>
  <c r="O3072" i="1"/>
  <c r="P3072" i="1" s="1"/>
  <c r="O3073" i="1"/>
  <c r="P3073" i="1" s="1"/>
  <c r="O3074" i="1"/>
  <c r="P3074" i="1" s="1"/>
  <c r="O3075" i="1"/>
  <c r="P3075" i="1" s="1"/>
  <c r="O3076" i="1"/>
  <c r="P3076" i="1" s="1"/>
  <c r="O3077" i="1"/>
  <c r="P3077" i="1" s="1"/>
  <c r="O3078" i="1"/>
  <c r="P3078" i="1" s="1"/>
  <c r="O3079" i="1"/>
  <c r="P3079" i="1" s="1"/>
  <c r="O3080" i="1"/>
  <c r="P3080" i="1" s="1"/>
  <c r="O3081" i="1"/>
  <c r="P3081" i="1" s="1"/>
  <c r="O3082" i="1"/>
  <c r="P3082" i="1" s="1"/>
  <c r="O3083" i="1"/>
  <c r="P3083" i="1" s="1"/>
  <c r="O3084" i="1"/>
  <c r="P3084" i="1" s="1"/>
  <c r="O3085" i="1"/>
  <c r="P3085" i="1" s="1"/>
  <c r="O3086" i="1"/>
  <c r="P3086" i="1" s="1"/>
  <c r="O3087" i="1"/>
  <c r="P3087" i="1" s="1"/>
  <c r="O3088" i="1"/>
  <c r="P3088" i="1" s="1"/>
  <c r="O3089" i="1"/>
  <c r="P3089" i="1" s="1"/>
  <c r="O3090" i="1"/>
  <c r="P3090" i="1" s="1"/>
  <c r="O3091" i="1"/>
  <c r="P3091" i="1" s="1"/>
  <c r="O3092" i="1"/>
  <c r="P3092" i="1" s="1"/>
  <c r="O3093" i="1"/>
  <c r="P3093" i="1" s="1"/>
  <c r="O3094" i="1"/>
  <c r="P3094" i="1" s="1"/>
  <c r="O3095" i="1"/>
  <c r="P3095" i="1" s="1"/>
  <c r="O3096" i="1"/>
  <c r="P3096" i="1" s="1"/>
  <c r="O3097" i="1"/>
  <c r="P3097" i="1" s="1"/>
  <c r="O3098" i="1"/>
  <c r="P3098" i="1" s="1"/>
  <c r="O3099" i="1"/>
  <c r="P3099" i="1" s="1"/>
  <c r="O3100" i="1"/>
  <c r="P3100" i="1" s="1"/>
  <c r="O3101" i="1"/>
  <c r="P3101" i="1" s="1"/>
  <c r="O3102" i="1"/>
  <c r="P3102" i="1" s="1"/>
  <c r="O3103" i="1"/>
  <c r="P3103" i="1" s="1"/>
  <c r="O3104" i="1"/>
  <c r="P3104" i="1" s="1"/>
  <c r="O3105" i="1"/>
  <c r="P3105" i="1" s="1"/>
  <c r="O3106" i="1"/>
  <c r="P3106" i="1" s="1"/>
  <c r="O3107" i="1"/>
  <c r="P3107" i="1" s="1"/>
  <c r="O3108" i="1"/>
  <c r="P3108" i="1" s="1"/>
  <c r="O3109" i="1"/>
  <c r="P3109" i="1" s="1"/>
  <c r="O3110" i="1"/>
  <c r="P3110" i="1" s="1"/>
  <c r="O3111" i="1"/>
  <c r="P3111" i="1" s="1"/>
  <c r="O3112" i="1"/>
  <c r="P3112" i="1" s="1"/>
  <c r="O3113" i="1"/>
  <c r="P3113" i="1" s="1"/>
  <c r="O3114" i="1"/>
  <c r="P3114" i="1" s="1"/>
  <c r="O3115" i="1"/>
  <c r="P3115" i="1" s="1"/>
  <c r="O3116" i="1"/>
  <c r="P3116" i="1" s="1"/>
  <c r="O3117" i="1"/>
  <c r="P3117" i="1" s="1"/>
  <c r="O3118" i="1"/>
  <c r="P3118" i="1" s="1"/>
  <c r="O3119" i="1"/>
  <c r="P3119" i="1" s="1"/>
  <c r="O3120" i="1"/>
  <c r="P3120" i="1" s="1"/>
  <c r="O3121" i="1"/>
  <c r="P3121" i="1" s="1"/>
  <c r="O3122" i="1"/>
  <c r="P3122" i="1" s="1"/>
  <c r="O3123" i="1"/>
  <c r="P3123" i="1" s="1"/>
  <c r="O3124" i="1"/>
  <c r="P3124" i="1" s="1"/>
  <c r="O3125" i="1"/>
  <c r="P3125" i="1" s="1"/>
  <c r="O3126" i="1"/>
  <c r="P3126" i="1" s="1"/>
  <c r="O3127" i="1"/>
  <c r="P3127" i="1" s="1"/>
  <c r="O3128" i="1"/>
  <c r="P3128" i="1" s="1"/>
  <c r="O3129" i="1"/>
  <c r="P3129" i="1" s="1"/>
  <c r="O3130" i="1"/>
  <c r="P3130" i="1" s="1"/>
  <c r="O3131" i="1"/>
  <c r="P3131" i="1" s="1"/>
  <c r="O3132" i="1"/>
  <c r="P3132" i="1" s="1"/>
  <c r="O3133" i="1"/>
  <c r="P3133" i="1" s="1"/>
  <c r="O3134" i="1"/>
  <c r="P3134" i="1" s="1"/>
  <c r="O3135" i="1"/>
  <c r="P3135" i="1" s="1"/>
  <c r="O3136" i="1"/>
  <c r="P3136" i="1" s="1"/>
  <c r="O3137" i="1"/>
  <c r="P3137" i="1" s="1"/>
  <c r="O3138" i="1"/>
  <c r="P3138" i="1" s="1"/>
  <c r="O3139" i="1"/>
  <c r="P3139" i="1" s="1"/>
  <c r="O3140" i="1"/>
  <c r="P3140" i="1" s="1"/>
  <c r="O3141" i="1"/>
  <c r="P3141" i="1" s="1"/>
  <c r="O3142" i="1"/>
  <c r="P3142" i="1" s="1"/>
  <c r="O3143" i="1"/>
  <c r="P3143" i="1" s="1"/>
  <c r="O3144" i="1"/>
  <c r="P3144" i="1" s="1"/>
  <c r="O3145" i="1"/>
  <c r="P3145" i="1" s="1"/>
  <c r="O3146" i="1"/>
  <c r="P3146" i="1" s="1"/>
  <c r="O3147" i="1"/>
  <c r="P3147" i="1" s="1"/>
  <c r="O3148" i="1"/>
  <c r="P3148" i="1" s="1"/>
  <c r="O3149" i="1"/>
  <c r="P3149" i="1" s="1"/>
  <c r="O3150" i="1"/>
  <c r="P3150" i="1" s="1"/>
  <c r="O3151" i="1"/>
  <c r="P3151" i="1" s="1"/>
  <c r="O3152" i="1"/>
  <c r="P3152" i="1" s="1"/>
  <c r="O3153" i="1"/>
  <c r="P3153" i="1" s="1"/>
  <c r="O3154" i="1"/>
  <c r="P3154" i="1" s="1"/>
  <c r="O3155" i="1"/>
  <c r="P3155" i="1" s="1"/>
  <c r="O3156" i="1"/>
  <c r="P3156" i="1" s="1"/>
  <c r="O3157" i="1"/>
  <c r="P3157" i="1" s="1"/>
  <c r="O3158" i="1"/>
  <c r="P3158" i="1" s="1"/>
  <c r="O3159" i="1"/>
  <c r="P3159" i="1" s="1"/>
  <c r="O3160" i="1"/>
  <c r="P3160" i="1" s="1"/>
  <c r="O3161" i="1"/>
  <c r="P3161" i="1" s="1"/>
  <c r="O3162" i="1"/>
  <c r="P3162" i="1" s="1"/>
  <c r="O3163" i="1"/>
  <c r="P3163" i="1" s="1"/>
  <c r="O3164" i="1"/>
  <c r="P3164" i="1" s="1"/>
  <c r="O3165" i="1"/>
  <c r="P3165" i="1" s="1"/>
  <c r="O3166" i="1"/>
  <c r="P3166" i="1" s="1"/>
  <c r="O3167" i="1"/>
  <c r="P3167" i="1" s="1"/>
  <c r="O3168" i="1"/>
  <c r="P3168" i="1" s="1"/>
  <c r="O3169" i="1"/>
  <c r="P3169" i="1" s="1"/>
  <c r="O3170" i="1"/>
  <c r="P3170" i="1" s="1"/>
  <c r="O3171" i="1"/>
  <c r="P3171" i="1" s="1"/>
  <c r="O3172" i="1"/>
  <c r="P3172" i="1" s="1"/>
  <c r="O3173" i="1"/>
  <c r="P3173" i="1" s="1"/>
  <c r="O3174" i="1"/>
  <c r="P3174" i="1" s="1"/>
  <c r="O3175" i="1"/>
  <c r="P3175" i="1" s="1"/>
  <c r="O3176" i="1"/>
  <c r="P3176" i="1" s="1"/>
  <c r="O3177" i="1"/>
  <c r="P3177" i="1" s="1"/>
  <c r="O3178" i="1"/>
  <c r="P3178" i="1" s="1"/>
  <c r="O3179" i="1"/>
  <c r="P3179" i="1" s="1"/>
  <c r="O3180" i="1"/>
  <c r="P3180" i="1" s="1"/>
  <c r="O3181" i="1"/>
  <c r="P3181" i="1" s="1"/>
  <c r="O3182" i="1"/>
  <c r="P3182" i="1" s="1"/>
  <c r="O3183" i="1"/>
  <c r="P3183" i="1" s="1"/>
  <c r="O3184" i="1"/>
  <c r="P3184" i="1" s="1"/>
  <c r="O3185" i="1"/>
  <c r="P3185" i="1" s="1"/>
  <c r="O3186" i="1"/>
  <c r="P3186" i="1" s="1"/>
  <c r="O3187" i="1"/>
  <c r="P3187" i="1" s="1"/>
  <c r="O3188" i="1"/>
  <c r="P3188" i="1" s="1"/>
  <c r="O3189" i="1"/>
  <c r="P3189" i="1" s="1"/>
  <c r="O3190" i="1"/>
  <c r="P3190" i="1" s="1"/>
  <c r="O3191" i="1"/>
  <c r="P3191" i="1" s="1"/>
  <c r="O3192" i="1"/>
  <c r="P3192" i="1" s="1"/>
  <c r="O3193" i="1"/>
  <c r="P3193" i="1" s="1"/>
  <c r="O3194" i="1"/>
  <c r="P3194" i="1" s="1"/>
  <c r="O3195" i="1"/>
  <c r="P3195" i="1" s="1"/>
  <c r="O3196" i="1"/>
  <c r="P3196" i="1" s="1"/>
  <c r="O3197" i="1"/>
  <c r="P3197" i="1" s="1"/>
  <c r="O3198" i="1"/>
  <c r="P3198" i="1" s="1"/>
  <c r="O3199" i="1"/>
  <c r="P3199" i="1" s="1"/>
  <c r="O3200" i="1"/>
  <c r="P3200" i="1" s="1"/>
  <c r="O3201" i="1"/>
  <c r="P3201" i="1" s="1"/>
  <c r="O3202" i="1"/>
  <c r="P3202" i="1" s="1"/>
  <c r="O3203" i="1"/>
  <c r="P3203" i="1" s="1"/>
  <c r="O3204" i="1"/>
  <c r="P3204" i="1" s="1"/>
  <c r="O3205" i="1"/>
  <c r="P3205" i="1" s="1"/>
  <c r="O3206" i="1"/>
  <c r="P3206" i="1" s="1"/>
  <c r="O3207" i="1"/>
  <c r="P3207" i="1" s="1"/>
  <c r="O3208" i="1"/>
  <c r="P3208" i="1" s="1"/>
  <c r="O3209" i="1"/>
  <c r="P3209" i="1" s="1"/>
  <c r="O3210" i="1"/>
  <c r="P3210" i="1" s="1"/>
  <c r="O3211" i="1"/>
  <c r="P3211" i="1" s="1"/>
  <c r="O3212" i="1"/>
  <c r="P3212" i="1" s="1"/>
  <c r="O3213" i="1"/>
  <c r="P3213" i="1" s="1"/>
  <c r="O3214" i="1"/>
  <c r="P3214" i="1" s="1"/>
  <c r="O3215" i="1"/>
  <c r="P3215" i="1" s="1"/>
  <c r="O3216" i="1"/>
  <c r="P3216" i="1" s="1"/>
  <c r="O3217" i="1"/>
  <c r="P3217" i="1" s="1"/>
  <c r="O3218" i="1"/>
  <c r="P3218" i="1" s="1"/>
  <c r="O3219" i="1"/>
  <c r="P3219" i="1" s="1"/>
  <c r="O3220" i="1"/>
  <c r="P3220" i="1" s="1"/>
  <c r="O3221" i="1"/>
  <c r="P3221" i="1" s="1"/>
  <c r="O3222" i="1"/>
  <c r="P3222" i="1" s="1"/>
  <c r="O3223" i="1"/>
  <c r="P3223" i="1" s="1"/>
  <c r="O3224" i="1"/>
  <c r="P3224" i="1" s="1"/>
  <c r="O3225" i="1"/>
  <c r="P3225" i="1" s="1"/>
  <c r="O3226" i="1"/>
  <c r="P3226" i="1" s="1"/>
  <c r="O3227" i="1"/>
  <c r="P3227" i="1" s="1"/>
  <c r="O3228" i="1"/>
  <c r="P3228" i="1" s="1"/>
  <c r="O3229" i="1"/>
  <c r="P3229" i="1" s="1"/>
  <c r="O3230" i="1"/>
  <c r="P3230" i="1" s="1"/>
  <c r="O3231" i="1"/>
  <c r="P3231" i="1" s="1"/>
  <c r="O3232" i="1"/>
  <c r="P3232" i="1" s="1"/>
  <c r="O3233" i="1"/>
  <c r="P3233" i="1" s="1"/>
  <c r="O3234" i="1"/>
  <c r="P3234" i="1" s="1"/>
  <c r="O3235" i="1"/>
  <c r="P3235" i="1" s="1"/>
  <c r="O3236" i="1"/>
  <c r="P3236" i="1" s="1"/>
  <c r="O3237" i="1"/>
  <c r="P3237" i="1" s="1"/>
  <c r="O3238" i="1"/>
  <c r="P3238" i="1" s="1"/>
  <c r="O3239" i="1"/>
  <c r="P3239" i="1" s="1"/>
  <c r="O3240" i="1"/>
  <c r="P3240" i="1" s="1"/>
  <c r="O3241" i="1"/>
  <c r="P3241" i="1" s="1"/>
  <c r="O3242" i="1"/>
  <c r="P3242" i="1" s="1"/>
  <c r="O3243" i="1"/>
  <c r="P3243" i="1" s="1"/>
  <c r="O3244" i="1"/>
  <c r="P3244" i="1" s="1"/>
  <c r="O3245" i="1"/>
  <c r="P3245" i="1" s="1"/>
  <c r="O3246" i="1"/>
  <c r="P3246" i="1" s="1"/>
  <c r="O3247" i="1"/>
  <c r="P3247" i="1" s="1"/>
  <c r="O3248" i="1"/>
  <c r="P3248" i="1" s="1"/>
  <c r="O3249" i="1"/>
  <c r="P3249" i="1" s="1"/>
  <c r="O3250" i="1"/>
  <c r="P3250" i="1" s="1"/>
  <c r="O3251" i="1"/>
  <c r="P3251" i="1" s="1"/>
  <c r="O3252" i="1"/>
  <c r="P3252" i="1" s="1"/>
  <c r="O3253" i="1"/>
  <c r="P3253" i="1" s="1"/>
  <c r="O3254" i="1"/>
  <c r="P3254" i="1" s="1"/>
  <c r="O3255" i="1"/>
  <c r="P3255" i="1" s="1"/>
  <c r="O3256" i="1"/>
  <c r="P3256" i="1" s="1"/>
  <c r="O3257" i="1"/>
  <c r="P3257" i="1" s="1"/>
  <c r="O3258" i="1"/>
  <c r="P3258" i="1" s="1"/>
  <c r="O3259" i="1"/>
  <c r="P3259" i="1" s="1"/>
  <c r="O3260" i="1"/>
  <c r="P3260" i="1" s="1"/>
  <c r="O3261" i="1"/>
  <c r="P3261" i="1" s="1"/>
  <c r="O3262" i="1"/>
  <c r="P3262" i="1" s="1"/>
  <c r="O3263" i="1"/>
  <c r="P3263" i="1" s="1"/>
  <c r="O3264" i="1"/>
  <c r="P3264" i="1" s="1"/>
  <c r="O3265" i="1"/>
  <c r="P3265" i="1" s="1"/>
  <c r="O3266" i="1"/>
  <c r="P3266" i="1" s="1"/>
  <c r="O3267" i="1"/>
  <c r="P3267" i="1" s="1"/>
  <c r="O3268" i="1"/>
  <c r="P3268" i="1" s="1"/>
  <c r="O3269" i="1"/>
  <c r="P3269" i="1" s="1"/>
  <c r="O3270" i="1"/>
  <c r="P3270" i="1" s="1"/>
  <c r="O3271" i="1"/>
  <c r="P3271" i="1" s="1"/>
  <c r="O3272" i="1"/>
  <c r="P3272" i="1" s="1"/>
  <c r="O3273" i="1"/>
  <c r="P3273" i="1" s="1"/>
  <c r="O3274" i="1"/>
  <c r="P3274" i="1" s="1"/>
  <c r="O3275" i="1"/>
  <c r="P3275" i="1" s="1"/>
  <c r="O3276" i="1"/>
  <c r="P3276" i="1" s="1"/>
  <c r="O3277" i="1"/>
  <c r="P3277" i="1" s="1"/>
  <c r="O3278" i="1"/>
  <c r="P3278" i="1" s="1"/>
  <c r="O3279" i="1"/>
  <c r="P3279" i="1" s="1"/>
  <c r="O3280" i="1"/>
  <c r="P3280" i="1" s="1"/>
  <c r="O3281" i="1"/>
  <c r="P3281" i="1" s="1"/>
  <c r="O3282" i="1"/>
  <c r="P3282" i="1" s="1"/>
  <c r="O3283" i="1"/>
  <c r="P3283" i="1" s="1"/>
  <c r="O3284" i="1"/>
  <c r="P3284" i="1" s="1"/>
  <c r="O3285" i="1"/>
  <c r="P3285" i="1" s="1"/>
  <c r="O3286" i="1"/>
  <c r="P3286" i="1" s="1"/>
  <c r="O3287" i="1"/>
  <c r="P3287" i="1" s="1"/>
  <c r="O3288" i="1"/>
  <c r="P3288" i="1" s="1"/>
  <c r="O3289" i="1"/>
  <c r="P3289" i="1" s="1"/>
  <c r="O3290" i="1"/>
  <c r="P3290" i="1" s="1"/>
  <c r="O3291" i="1"/>
  <c r="P3291" i="1" s="1"/>
  <c r="O3292" i="1"/>
  <c r="P3292" i="1" s="1"/>
  <c r="O3293" i="1"/>
  <c r="P3293" i="1" s="1"/>
  <c r="O3294" i="1"/>
  <c r="P3294" i="1" s="1"/>
  <c r="O3295" i="1"/>
  <c r="P3295" i="1" s="1"/>
  <c r="O3296" i="1"/>
  <c r="P3296" i="1" s="1"/>
  <c r="O3297" i="1"/>
  <c r="P3297" i="1" s="1"/>
  <c r="O3298" i="1"/>
  <c r="P3298" i="1" s="1"/>
  <c r="O3299" i="1"/>
  <c r="P3299" i="1" s="1"/>
  <c r="O3300" i="1"/>
  <c r="P3300" i="1" s="1"/>
  <c r="O3301" i="1"/>
  <c r="P3301" i="1" s="1"/>
  <c r="O3302" i="1"/>
  <c r="P3302" i="1" s="1"/>
  <c r="O3303" i="1"/>
  <c r="P3303" i="1" s="1"/>
  <c r="O3304" i="1"/>
  <c r="P3304" i="1" s="1"/>
  <c r="O3305" i="1"/>
  <c r="P3305" i="1" s="1"/>
  <c r="O3306" i="1"/>
  <c r="P3306" i="1" s="1"/>
  <c r="O3307" i="1"/>
  <c r="P3307" i="1" s="1"/>
  <c r="O3308" i="1"/>
  <c r="P3308" i="1" s="1"/>
  <c r="O3309" i="1"/>
  <c r="P3309" i="1" s="1"/>
  <c r="O3310" i="1"/>
  <c r="P3310" i="1" s="1"/>
  <c r="O3311" i="1"/>
  <c r="P3311" i="1" s="1"/>
  <c r="O3312" i="1"/>
  <c r="P3312" i="1" s="1"/>
  <c r="O3313" i="1"/>
  <c r="P3313" i="1" s="1"/>
  <c r="O3314" i="1"/>
  <c r="P3314" i="1" s="1"/>
  <c r="O3315" i="1"/>
  <c r="P3315" i="1" s="1"/>
  <c r="O3316" i="1"/>
  <c r="P3316" i="1" s="1"/>
  <c r="O3317" i="1"/>
  <c r="P3317" i="1" s="1"/>
  <c r="O3318" i="1"/>
  <c r="P3318" i="1" s="1"/>
  <c r="O3319" i="1"/>
  <c r="P3319" i="1" s="1"/>
  <c r="O3320" i="1"/>
  <c r="P3320" i="1" s="1"/>
  <c r="O3321" i="1"/>
  <c r="P3321" i="1" s="1"/>
  <c r="O3322" i="1"/>
  <c r="P3322" i="1" s="1"/>
  <c r="O3323" i="1"/>
  <c r="P3323" i="1" s="1"/>
  <c r="O3324" i="1"/>
  <c r="P3324" i="1" s="1"/>
  <c r="O3325" i="1"/>
  <c r="P3325" i="1" s="1"/>
  <c r="O3326" i="1"/>
  <c r="P3326" i="1" s="1"/>
  <c r="O3327" i="1"/>
  <c r="P3327" i="1" s="1"/>
  <c r="O3328" i="1"/>
  <c r="P3328" i="1" s="1"/>
  <c r="O3329" i="1"/>
  <c r="P3329" i="1" s="1"/>
  <c r="O3330" i="1"/>
  <c r="P3330" i="1" s="1"/>
  <c r="O3331" i="1"/>
  <c r="P3331" i="1" s="1"/>
  <c r="O3332" i="1"/>
  <c r="P3332" i="1" s="1"/>
  <c r="O3333" i="1"/>
  <c r="P3333" i="1" s="1"/>
  <c r="O3334" i="1"/>
  <c r="P3334" i="1" s="1"/>
  <c r="O3335" i="1"/>
  <c r="P3335" i="1" s="1"/>
  <c r="O3336" i="1"/>
  <c r="P3336" i="1" s="1"/>
  <c r="O3337" i="1"/>
  <c r="P3337" i="1" s="1"/>
  <c r="O3338" i="1"/>
  <c r="P3338" i="1" s="1"/>
  <c r="O3339" i="1"/>
  <c r="P3339" i="1" s="1"/>
  <c r="O3340" i="1"/>
  <c r="P3340" i="1" s="1"/>
  <c r="O3341" i="1"/>
  <c r="P3341" i="1" s="1"/>
  <c r="O3342" i="1"/>
  <c r="P3342" i="1" s="1"/>
  <c r="O3343" i="1"/>
  <c r="P3343" i="1" s="1"/>
  <c r="O3344" i="1"/>
  <c r="P3344" i="1" s="1"/>
  <c r="O3345" i="1"/>
  <c r="P3345" i="1" s="1"/>
  <c r="O3346" i="1"/>
  <c r="P3346" i="1" s="1"/>
  <c r="O3347" i="1"/>
  <c r="P3347" i="1" s="1"/>
  <c r="O3348" i="1"/>
  <c r="P3348" i="1" s="1"/>
  <c r="O3349" i="1"/>
  <c r="P3349" i="1" s="1"/>
  <c r="O3350" i="1"/>
  <c r="P3350" i="1" s="1"/>
  <c r="O3351" i="1"/>
  <c r="P3351" i="1" s="1"/>
  <c r="O3352" i="1"/>
  <c r="P3352" i="1" s="1"/>
  <c r="O3353" i="1"/>
  <c r="P3353" i="1" s="1"/>
  <c r="O3354" i="1"/>
  <c r="P3354" i="1" s="1"/>
  <c r="O3355" i="1"/>
  <c r="P3355" i="1" s="1"/>
  <c r="O3356" i="1"/>
  <c r="P3356" i="1" s="1"/>
  <c r="O3357" i="1"/>
  <c r="P3357" i="1" s="1"/>
  <c r="O3358" i="1"/>
  <c r="P3358" i="1" s="1"/>
  <c r="O3359" i="1"/>
  <c r="P3359" i="1" s="1"/>
  <c r="O3360" i="1"/>
  <c r="P3360" i="1" s="1"/>
  <c r="O3361" i="1"/>
  <c r="P3361" i="1" s="1"/>
  <c r="O3362" i="1"/>
  <c r="P3362" i="1" s="1"/>
  <c r="O3363" i="1"/>
  <c r="P3363" i="1" s="1"/>
  <c r="O3364" i="1"/>
  <c r="P3364" i="1" s="1"/>
  <c r="O3365" i="1"/>
  <c r="P3365" i="1" s="1"/>
  <c r="O3366" i="1"/>
  <c r="P3366" i="1" s="1"/>
  <c r="O3367" i="1"/>
  <c r="P3367" i="1" s="1"/>
  <c r="O3368" i="1"/>
  <c r="P3368" i="1" s="1"/>
  <c r="O3369" i="1"/>
  <c r="P3369" i="1" s="1"/>
  <c r="O3370" i="1"/>
  <c r="P3370" i="1" s="1"/>
  <c r="O3371" i="1"/>
  <c r="P3371" i="1" s="1"/>
  <c r="O3372" i="1"/>
  <c r="P3372" i="1" s="1"/>
  <c r="O3373" i="1"/>
  <c r="P3373" i="1" s="1"/>
  <c r="O3374" i="1"/>
  <c r="P3374" i="1" s="1"/>
  <c r="O3375" i="1"/>
  <c r="P3375" i="1" s="1"/>
  <c r="O3376" i="1"/>
  <c r="P3376" i="1" s="1"/>
  <c r="O3377" i="1"/>
  <c r="P3377" i="1" s="1"/>
  <c r="O3378" i="1"/>
  <c r="P3378" i="1" s="1"/>
  <c r="O3379" i="1"/>
  <c r="P3379" i="1" s="1"/>
  <c r="O3380" i="1"/>
  <c r="P3380" i="1" s="1"/>
  <c r="O3381" i="1"/>
  <c r="P3381" i="1" s="1"/>
  <c r="O3382" i="1"/>
  <c r="P3382" i="1" s="1"/>
  <c r="O3383" i="1"/>
  <c r="P3383" i="1" s="1"/>
  <c r="O3384" i="1"/>
  <c r="P3384" i="1" s="1"/>
  <c r="O3385" i="1"/>
  <c r="P3385" i="1" s="1"/>
  <c r="O3386" i="1"/>
  <c r="P3386" i="1" s="1"/>
  <c r="O3387" i="1"/>
  <c r="P3387" i="1" s="1"/>
  <c r="O3388" i="1"/>
  <c r="P3388" i="1" s="1"/>
  <c r="O3389" i="1"/>
  <c r="P3389" i="1" s="1"/>
  <c r="O3390" i="1"/>
  <c r="P3390" i="1" s="1"/>
  <c r="O3391" i="1"/>
  <c r="P3391" i="1" s="1"/>
  <c r="O3392" i="1"/>
  <c r="P3392" i="1" s="1"/>
  <c r="O3393" i="1"/>
  <c r="P3393" i="1" s="1"/>
  <c r="O3394" i="1"/>
  <c r="P3394" i="1" s="1"/>
  <c r="O3395" i="1"/>
  <c r="P3395" i="1" s="1"/>
  <c r="O3396" i="1"/>
  <c r="P3396" i="1" s="1"/>
  <c r="O3397" i="1"/>
  <c r="P3397" i="1" s="1"/>
  <c r="O3398" i="1"/>
  <c r="P3398" i="1" s="1"/>
  <c r="O3399" i="1"/>
  <c r="P3399" i="1" s="1"/>
  <c r="O3400" i="1"/>
  <c r="P3400" i="1" s="1"/>
  <c r="O3401" i="1"/>
  <c r="P3401" i="1" s="1"/>
  <c r="O3402" i="1"/>
  <c r="P3402" i="1" s="1"/>
  <c r="O3403" i="1"/>
  <c r="P3403" i="1" s="1"/>
  <c r="O3404" i="1"/>
  <c r="P3404" i="1" s="1"/>
  <c r="O3405" i="1"/>
  <c r="P3405" i="1" s="1"/>
  <c r="O3406" i="1"/>
  <c r="P3406" i="1" s="1"/>
  <c r="O3407" i="1"/>
  <c r="P3407" i="1" s="1"/>
  <c r="O3408" i="1"/>
  <c r="P3408" i="1" s="1"/>
  <c r="O3409" i="1"/>
  <c r="P3409" i="1" s="1"/>
  <c r="O3410" i="1"/>
  <c r="P3410" i="1" s="1"/>
  <c r="O3411" i="1"/>
  <c r="P3411" i="1" s="1"/>
  <c r="O3412" i="1"/>
  <c r="P3412" i="1" s="1"/>
  <c r="O3413" i="1"/>
  <c r="P3413" i="1" s="1"/>
  <c r="O3414" i="1"/>
  <c r="P3414" i="1" s="1"/>
  <c r="O3415" i="1"/>
  <c r="P3415" i="1" s="1"/>
  <c r="O3416" i="1"/>
  <c r="P3416" i="1" s="1"/>
  <c r="O3417" i="1"/>
  <c r="P3417" i="1" s="1"/>
  <c r="O3418" i="1"/>
  <c r="P3418" i="1" s="1"/>
  <c r="O3419" i="1"/>
  <c r="P3419" i="1" s="1"/>
  <c r="O3420" i="1"/>
  <c r="P3420" i="1" s="1"/>
  <c r="O3421" i="1"/>
  <c r="P3421" i="1" s="1"/>
  <c r="O3422" i="1"/>
  <c r="P3422" i="1" s="1"/>
  <c r="O3423" i="1"/>
  <c r="P3423" i="1" s="1"/>
  <c r="O3424" i="1"/>
  <c r="P3424" i="1" s="1"/>
  <c r="O3425" i="1"/>
  <c r="P3425" i="1" s="1"/>
  <c r="O3426" i="1"/>
  <c r="P3426" i="1" s="1"/>
  <c r="O3427" i="1"/>
  <c r="P3427" i="1" s="1"/>
  <c r="O3428" i="1"/>
  <c r="P3428" i="1" s="1"/>
  <c r="O3429" i="1"/>
  <c r="P3429" i="1" s="1"/>
  <c r="O3430" i="1"/>
  <c r="P3430" i="1" s="1"/>
  <c r="O3431" i="1"/>
  <c r="P3431" i="1" s="1"/>
  <c r="O3432" i="1"/>
  <c r="P3432" i="1" s="1"/>
  <c r="O3433" i="1"/>
  <c r="P3433" i="1" s="1"/>
  <c r="O3434" i="1"/>
  <c r="P3434" i="1" s="1"/>
  <c r="O3435" i="1"/>
  <c r="P3435" i="1" s="1"/>
  <c r="O3436" i="1"/>
  <c r="P3436" i="1" s="1"/>
  <c r="O3437" i="1"/>
  <c r="P3437" i="1" s="1"/>
  <c r="O3438" i="1"/>
  <c r="P3438" i="1" s="1"/>
  <c r="O3439" i="1"/>
  <c r="P3439" i="1" s="1"/>
  <c r="O3440" i="1"/>
  <c r="P3440" i="1" s="1"/>
  <c r="O3441" i="1"/>
  <c r="P3441" i="1" s="1"/>
  <c r="O3442" i="1"/>
  <c r="P3442" i="1" s="1"/>
  <c r="O3443" i="1"/>
  <c r="P3443" i="1" s="1"/>
  <c r="O3444" i="1"/>
  <c r="P3444" i="1" s="1"/>
  <c r="O3445" i="1"/>
  <c r="P3445" i="1" s="1"/>
  <c r="O3446" i="1"/>
  <c r="P3446" i="1" s="1"/>
  <c r="O3447" i="1"/>
  <c r="P3447" i="1" s="1"/>
  <c r="O3448" i="1"/>
  <c r="P3448" i="1" s="1"/>
  <c r="O3449" i="1"/>
  <c r="P3449" i="1" s="1"/>
  <c r="O3450" i="1"/>
  <c r="P3450" i="1" s="1"/>
  <c r="O3451" i="1"/>
  <c r="P3451" i="1" s="1"/>
  <c r="O3452" i="1"/>
  <c r="P3452" i="1" s="1"/>
  <c r="O3453" i="1"/>
  <c r="P3453" i="1" s="1"/>
  <c r="O3454" i="1"/>
  <c r="P3454" i="1" s="1"/>
  <c r="O3455" i="1"/>
  <c r="P3455" i="1" s="1"/>
  <c r="O3456" i="1"/>
  <c r="P3456" i="1" s="1"/>
  <c r="O3457" i="1"/>
  <c r="P3457" i="1" s="1"/>
  <c r="O3458" i="1"/>
  <c r="P3458" i="1" s="1"/>
  <c r="O3459" i="1"/>
  <c r="P3459" i="1" s="1"/>
  <c r="O3460" i="1"/>
  <c r="P3460" i="1" s="1"/>
  <c r="O3461" i="1"/>
  <c r="P3461" i="1" s="1"/>
  <c r="O3462" i="1"/>
  <c r="P3462" i="1" s="1"/>
  <c r="O3463" i="1"/>
  <c r="P3463" i="1" s="1"/>
  <c r="O3464" i="1"/>
  <c r="P3464" i="1" s="1"/>
  <c r="O3465" i="1"/>
  <c r="P3465" i="1" s="1"/>
  <c r="O3466" i="1"/>
  <c r="P3466" i="1" s="1"/>
  <c r="O3467" i="1"/>
  <c r="P3467" i="1" s="1"/>
  <c r="O3468" i="1"/>
  <c r="P3468" i="1" s="1"/>
  <c r="O3469" i="1"/>
  <c r="P3469" i="1" s="1"/>
  <c r="O3470" i="1"/>
  <c r="P3470" i="1" s="1"/>
  <c r="O3471" i="1"/>
  <c r="P3471" i="1" s="1"/>
  <c r="O3472" i="1"/>
  <c r="P3472" i="1" s="1"/>
  <c r="O3473" i="1"/>
  <c r="P3473" i="1" s="1"/>
  <c r="O3474" i="1"/>
  <c r="P3474" i="1" s="1"/>
  <c r="O3475" i="1"/>
  <c r="P3475" i="1" s="1"/>
  <c r="O3476" i="1"/>
  <c r="P3476" i="1" s="1"/>
  <c r="O3477" i="1"/>
  <c r="P3477" i="1" s="1"/>
  <c r="O3478" i="1"/>
  <c r="P3478" i="1" s="1"/>
  <c r="O3479" i="1"/>
  <c r="P3479" i="1" s="1"/>
  <c r="O3480" i="1"/>
  <c r="P3480" i="1" s="1"/>
  <c r="O3481" i="1"/>
  <c r="P3481" i="1" s="1"/>
  <c r="O3482" i="1"/>
  <c r="P3482" i="1" s="1"/>
  <c r="O3483" i="1"/>
  <c r="P3483" i="1" s="1"/>
  <c r="O3484" i="1"/>
  <c r="P3484" i="1" s="1"/>
  <c r="O3485" i="1"/>
  <c r="P3485" i="1" s="1"/>
  <c r="O3486" i="1"/>
  <c r="P3486" i="1" s="1"/>
  <c r="O3487" i="1"/>
  <c r="P3487" i="1" s="1"/>
  <c r="O3488" i="1"/>
  <c r="P3488" i="1" s="1"/>
  <c r="O3489" i="1"/>
  <c r="P3489" i="1" s="1"/>
  <c r="O3490" i="1"/>
  <c r="P3490" i="1" s="1"/>
  <c r="O3491" i="1"/>
  <c r="P3491" i="1" s="1"/>
  <c r="O3492" i="1"/>
  <c r="P3492" i="1" s="1"/>
  <c r="O3493" i="1"/>
  <c r="P3493" i="1" s="1"/>
  <c r="O3494" i="1"/>
  <c r="P3494" i="1" s="1"/>
  <c r="O3495" i="1"/>
  <c r="P3495" i="1" s="1"/>
  <c r="O3496" i="1"/>
  <c r="P3496" i="1" s="1"/>
  <c r="O3497" i="1"/>
  <c r="P3497" i="1" s="1"/>
  <c r="O3498" i="1"/>
  <c r="P3498" i="1" s="1"/>
  <c r="O3499" i="1"/>
  <c r="P3499" i="1" s="1"/>
  <c r="O3500" i="1"/>
  <c r="P3500" i="1" s="1"/>
  <c r="O3501" i="1"/>
  <c r="P3501" i="1" s="1"/>
  <c r="O3502" i="1"/>
  <c r="P3502" i="1" s="1"/>
  <c r="O3503" i="1"/>
  <c r="P3503" i="1" s="1"/>
  <c r="O3504" i="1"/>
  <c r="P3504" i="1" s="1"/>
  <c r="O3505" i="1"/>
  <c r="P3505" i="1" s="1"/>
  <c r="O3506" i="1"/>
  <c r="P3506" i="1" s="1"/>
  <c r="O3507" i="1"/>
  <c r="P3507" i="1" s="1"/>
  <c r="O3508" i="1"/>
  <c r="P3508" i="1" s="1"/>
  <c r="O3509" i="1"/>
  <c r="P3509" i="1" s="1"/>
  <c r="O3510" i="1"/>
  <c r="P3510" i="1" s="1"/>
  <c r="O3511" i="1"/>
  <c r="P3511" i="1" s="1"/>
  <c r="O3512" i="1"/>
  <c r="P3512" i="1" s="1"/>
  <c r="O3513" i="1"/>
  <c r="P3513" i="1" s="1"/>
  <c r="O3514" i="1"/>
  <c r="P3514" i="1" s="1"/>
  <c r="O3515" i="1"/>
  <c r="P3515" i="1" s="1"/>
  <c r="O3516" i="1"/>
  <c r="P3516" i="1" s="1"/>
  <c r="O3517" i="1"/>
  <c r="P3517" i="1" s="1"/>
  <c r="O3518" i="1"/>
  <c r="P3518" i="1" s="1"/>
  <c r="O3519" i="1"/>
  <c r="P3519" i="1" s="1"/>
  <c r="O3520" i="1"/>
  <c r="P3520" i="1" s="1"/>
  <c r="O3521" i="1"/>
  <c r="P3521" i="1" s="1"/>
  <c r="O3522" i="1"/>
  <c r="P3522" i="1" s="1"/>
  <c r="O3523" i="1"/>
  <c r="P3523" i="1" s="1"/>
  <c r="O3524" i="1"/>
  <c r="P3524" i="1" s="1"/>
  <c r="O3525" i="1"/>
  <c r="P3525" i="1" s="1"/>
  <c r="O3526" i="1"/>
  <c r="P3526" i="1" s="1"/>
  <c r="O3527" i="1"/>
  <c r="P3527" i="1" s="1"/>
  <c r="O3528" i="1"/>
  <c r="P3528" i="1" s="1"/>
  <c r="O3529" i="1"/>
  <c r="P3529" i="1" s="1"/>
  <c r="O3530" i="1"/>
  <c r="P3530" i="1" s="1"/>
  <c r="O3531" i="1"/>
  <c r="P3531" i="1" s="1"/>
  <c r="O3532" i="1"/>
  <c r="P3532" i="1" s="1"/>
  <c r="O3533" i="1"/>
  <c r="P3533" i="1" s="1"/>
  <c r="O3534" i="1"/>
  <c r="P3534" i="1" s="1"/>
  <c r="O3535" i="1"/>
  <c r="P3535" i="1" s="1"/>
  <c r="O3536" i="1"/>
  <c r="P3536" i="1" s="1"/>
  <c r="O3537" i="1"/>
  <c r="P3537" i="1" s="1"/>
  <c r="O3538" i="1"/>
  <c r="P3538" i="1" s="1"/>
  <c r="O3539" i="1"/>
  <c r="P3539" i="1" s="1"/>
  <c r="O3540" i="1"/>
  <c r="P3540" i="1" s="1"/>
  <c r="O3541" i="1"/>
  <c r="P3541" i="1" s="1"/>
  <c r="O3542" i="1"/>
  <c r="P3542" i="1" s="1"/>
  <c r="O3543" i="1"/>
  <c r="P3543" i="1" s="1"/>
  <c r="O3544" i="1"/>
  <c r="P3544" i="1" s="1"/>
  <c r="O3545" i="1"/>
  <c r="P3545" i="1" s="1"/>
  <c r="O3546" i="1"/>
  <c r="P3546" i="1" s="1"/>
  <c r="O3547" i="1"/>
  <c r="P3547" i="1" s="1"/>
  <c r="O3548" i="1"/>
  <c r="P3548" i="1" s="1"/>
  <c r="O3549" i="1"/>
  <c r="P3549" i="1" s="1"/>
  <c r="O3550" i="1"/>
  <c r="P3550" i="1" s="1"/>
  <c r="O3551" i="1"/>
  <c r="P3551" i="1" s="1"/>
  <c r="O3552" i="1"/>
  <c r="P3552" i="1" s="1"/>
  <c r="O3553" i="1"/>
  <c r="P3553" i="1" s="1"/>
  <c r="O3554" i="1"/>
  <c r="P3554" i="1" s="1"/>
  <c r="O3555" i="1"/>
  <c r="P3555" i="1" s="1"/>
  <c r="O3556" i="1"/>
  <c r="P3556" i="1" s="1"/>
  <c r="O3557" i="1"/>
  <c r="P3557" i="1" s="1"/>
  <c r="O3558" i="1"/>
  <c r="P3558" i="1" s="1"/>
  <c r="O3559" i="1"/>
  <c r="P3559" i="1" s="1"/>
  <c r="O3560" i="1"/>
  <c r="P3560" i="1" s="1"/>
  <c r="O3561" i="1"/>
  <c r="P3561" i="1" s="1"/>
  <c r="O3562" i="1"/>
  <c r="P3562" i="1" s="1"/>
  <c r="O3563" i="1"/>
  <c r="P3563" i="1" s="1"/>
  <c r="O3564" i="1"/>
  <c r="P3564" i="1" s="1"/>
  <c r="O3565" i="1"/>
  <c r="P3565" i="1" s="1"/>
  <c r="O3566" i="1"/>
  <c r="P3566" i="1" s="1"/>
  <c r="O3567" i="1"/>
  <c r="P3567" i="1" s="1"/>
  <c r="O3568" i="1"/>
  <c r="P3568" i="1" s="1"/>
  <c r="O3569" i="1"/>
  <c r="P3569" i="1" s="1"/>
  <c r="O3570" i="1"/>
  <c r="P3570" i="1" s="1"/>
  <c r="O3571" i="1"/>
  <c r="P3571" i="1" s="1"/>
  <c r="O3572" i="1"/>
  <c r="P3572" i="1" s="1"/>
  <c r="O3573" i="1"/>
  <c r="P3573" i="1" s="1"/>
  <c r="O3574" i="1"/>
  <c r="P3574" i="1" s="1"/>
  <c r="O3575" i="1"/>
  <c r="P3575" i="1" s="1"/>
  <c r="O3576" i="1"/>
  <c r="P3576" i="1" s="1"/>
  <c r="O3577" i="1"/>
  <c r="P3577" i="1" s="1"/>
  <c r="O3578" i="1"/>
  <c r="P3578" i="1" s="1"/>
  <c r="O3579" i="1"/>
  <c r="P3579" i="1" s="1"/>
  <c r="O3580" i="1"/>
  <c r="P3580" i="1" s="1"/>
  <c r="O3581" i="1"/>
  <c r="P3581" i="1" s="1"/>
  <c r="O3582" i="1"/>
  <c r="P3582" i="1" s="1"/>
  <c r="O3583" i="1"/>
  <c r="P3583" i="1" s="1"/>
  <c r="O3584" i="1"/>
  <c r="P3584" i="1" s="1"/>
  <c r="O3585" i="1"/>
  <c r="P3585" i="1" s="1"/>
  <c r="O3586" i="1"/>
  <c r="P3586" i="1" s="1"/>
  <c r="O3587" i="1"/>
  <c r="P3587" i="1" s="1"/>
  <c r="O3588" i="1"/>
  <c r="P3588" i="1" s="1"/>
  <c r="O3589" i="1"/>
  <c r="P3589" i="1" s="1"/>
  <c r="O3590" i="1"/>
  <c r="P3590" i="1" s="1"/>
  <c r="O3591" i="1"/>
  <c r="P3591" i="1" s="1"/>
  <c r="O3592" i="1"/>
  <c r="P3592" i="1" s="1"/>
  <c r="O3593" i="1"/>
  <c r="P3593" i="1" s="1"/>
  <c r="O3594" i="1"/>
  <c r="P3594" i="1" s="1"/>
  <c r="O3595" i="1"/>
  <c r="P3595" i="1" s="1"/>
  <c r="O3596" i="1"/>
  <c r="P3596" i="1" s="1"/>
  <c r="O3597" i="1"/>
  <c r="P3597" i="1" s="1"/>
  <c r="O3598" i="1"/>
  <c r="P3598" i="1" s="1"/>
  <c r="O3599" i="1"/>
  <c r="P3599" i="1" s="1"/>
  <c r="O3600" i="1"/>
  <c r="P3600" i="1" s="1"/>
  <c r="O3601" i="1"/>
  <c r="P3601" i="1" s="1"/>
  <c r="O3602" i="1"/>
  <c r="P3602" i="1" s="1"/>
  <c r="O3603" i="1"/>
  <c r="P3603" i="1" s="1"/>
  <c r="O3604" i="1"/>
  <c r="P3604" i="1" s="1"/>
  <c r="O3605" i="1"/>
  <c r="P3605" i="1" s="1"/>
  <c r="O3606" i="1"/>
  <c r="P3606" i="1" s="1"/>
  <c r="O3607" i="1"/>
  <c r="P3607" i="1" s="1"/>
  <c r="O3608" i="1"/>
  <c r="P3608" i="1" s="1"/>
  <c r="O3609" i="1"/>
  <c r="P3609" i="1" s="1"/>
  <c r="O3610" i="1"/>
  <c r="P3610" i="1" s="1"/>
  <c r="O3611" i="1"/>
  <c r="P3611" i="1" s="1"/>
  <c r="O3612" i="1"/>
  <c r="P3612" i="1" s="1"/>
  <c r="O3613" i="1"/>
  <c r="P3613" i="1" s="1"/>
  <c r="O3614" i="1"/>
  <c r="P3614" i="1" s="1"/>
  <c r="O3615" i="1"/>
  <c r="P3615" i="1" s="1"/>
  <c r="O3616" i="1"/>
  <c r="P3616" i="1" s="1"/>
  <c r="O3617" i="1"/>
  <c r="P3617" i="1" s="1"/>
  <c r="O3618" i="1"/>
  <c r="P3618" i="1" s="1"/>
  <c r="O3619" i="1"/>
  <c r="P3619" i="1" s="1"/>
  <c r="O3620" i="1"/>
  <c r="P3620" i="1" s="1"/>
  <c r="O3621" i="1"/>
  <c r="P3621" i="1" s="1"/>
  <c r="O3622" i="1"/>
  <c r="P3622" i="1" s="1"/>
  <c r="O3623" i="1"/>
  <c r="P3623" i="1" s="1"/>
  <c r="O3624" i="1"/>
  <c r="P3624" i="1" s="1"/>
  <c r="O3625" i="1"/>
  <c r="P3625" i="1" s="1"/>
  <c r="O3626" i="1"/>
  <c r="P3626" i="1" s="1"/>
  <c r="O3627" i="1"/>
  <c r="P3627" i="1" s="1"/>
  <c r="O3628" i="1"/>
  <c r="P3628" i="1" s="1"/>
  <c r="O3629" i="1"/>
  <c r="P3629" i="1" s="1"/>
  <c r="O3630" i="1"/>
  <c r="P3630" i="1" s="1"/>
  <c r="O3631" i="1"/>
  <c r="P3631" i="1" s="1"/>
  <c r="O3632" i="1"/>
  <c r="P3632" i="1" s="1"/>
  <c r="O3633" i="1"/>
  <c r="P3633" i="1" s="1"/>
  <c r="O3634" i="1"/>
  <c r="P3634" i="1" s="1"/>
  <c r="O3635" i="1"/>
  <c r="P3635" i="1" s="1"/>
  <c r="O3636" i="1"/>
  <c r="P3636" i="1" s="1"/>
  <c r="O3637" i="1"/>
  <c r="P3637" i="1" s="1"/>
  <c r="O3638" i="1"/>
  <c r="P3638" i="1" s="1"/>
  <c r="O3639" i="1"/>
  <c r="P3639" i="1" s="1"/>
  <c r="O3640" i="1"/>
  <c r="P3640" i="1" s="1"/>
  <c r="O3641" i="1"/>
  <c r="P3641" i="1" s="1"/>
  <c r="O3642" i="1"/>
  <c r="P3642" i="1" s="1"/>
  <c r="O3643" i="1"/>
  <c r="P3643" i="1" s="1"/>
  <c r="O3644" i="1"/>
  <c r="P3644" i="1" s="1"/>
  <c r="O3645" i="1"/>
  <c r="P3645" i="1" s="1"/>
  <c r="O3646" i="1"/>
  <c r="P3646" i="1" s="1"/>
  <c r="O3647" i="1"/>
  <c r="P3647" i="1" s="1"/>
  <c r="O3648" i="1"/>
  <c r="P3648" i="1" s="1"/>
  <c r="O3649" i="1"/>
  <c r="P3649" i="1" s="1"/>
  <c r="O3650" i="1"/>
  <c r="P3650" i="1" s="1"/>
  <c r="O3651" i="1"/>
  <c r="P3651" i="1" s="1"/>
  <c r="O3652" i="1"/>
  <c r="P3652" i="1" s="1"/>
  <c r="O3653" i="1"/>
  <c r="P3653" i="1" s="1"/>
  <c r="O3654" i="1"/>
  <c r="P3654" i="1" s="1"/>
  <c r="O3655" i="1"/>
  <c r="P3655" i="1" s="1"/>
  <c r="O3656" i="1"/>
  <c r="P3656" i="1" s="1"/>
  <c r="O3657" i="1"/>
  <c r="P3657" i="1" s="1"/>
  <c r="O3658" i="1"/>
  <c r="P3658" i="1" s="1"/>
  <c r="O3659" i="1"/>
  <c r="P3659" i="1" s="1"/>
  <c r="O3660" i="1"/>
  <c r="P3660" i="1" s="1"/>
  <c r="O3661" i="1"/>
  <c r="P3661" i="1" s="1"/>
  <c r="O3662" i="1"/>
  <c r="P3662" i="1" s="1"/>
  <c r="O3663" i="1"/>
  <c r="P3663" i="1" s="1"/>
  <c r="O3664" i="1"/>
  <c r="P3664" i="1" s="1"/>
  <c r="O3665" i="1"/>
  <c r="P3665" i="1" s="1"/>
  <c r="O3666" i="1"/>
  <c r="P3666" i="1" s="1"/>
  <c r="O3667" i="1"/>
  <c r="P3667" i="1" s="1"/>
  <c r="O3668" i="1"/>
  <c r="P3668" i="1" s="1"/>
  <c r="O3669" i="1"/>
  <c r="P3669" i="1" s="1"/>
  <c r="O3670" i="1"/>
  <c r="P3670" i="1" s="1"/>
  <c r="O3671" i="1"/>
  <c r="P3671" i="1" s="1"/>
  <c r="O3672" i="1"/>
  <c r="P3672" i="1" s="1"/>
  <c r="O3673" i="1"/>
  <c r="P3673" i="1" s="1"/>
  <c r="O3674" i="1"/>
  <c r="P3674" i="1" s="1"/>
  <c r="O3675" i="1"/>
  <c r="P3675" i="1" s="1"/>
  <c r="O3676" i="1"/>
  <c r="P3676" i="1" s="1"/>
  <c r="O3677" i="1"/>
  <c r="P3677" i="1" s="1"/>
  <c r="O3678" i="1"/>
  <c r="P3678" i="1" s="1"/>
  <c r="O3679" i="1"/>
  <c r="P3679" i="1" s="1"/>
  <c r="O3680" i="1"/>
  <c r="P3680" i="1" s="1"/>
  <c r="O3681" i="1"/>
  <c r="P3681" i="1" s="1"/>
  <c r="O3682" i="1"/>
  <c r="P3682" i="1" s="1"/>
  <c r="O3683" i="1"/>
  <c r="P3683" i="1" s="1"/>
  <c r="O3684" i="1"/>
  <c r="P3684" i="1" s="1"/>
  <c r="O3685" i="1"/>
  <c r="P3685" i="1" s="1"/>
  <c r="O3686" i="1"/>
  <c r="P3686" i="1" s="1"/>
  <c r="O3687" i="1"/>
  <c r="P3687" i="1" s="1"/>
  <c r="O3688" i="1"/>
  <c r="P3688" i="1" s="1"/>
  <c r="O3689" i="1"/>
  <c r="P3689" i="1" s="1"/>
  <c r="O3690" i="1"/>
  <c r="P3690" i="1" s="1"/>
  <c r="O3691" i="1"/>
  <c r="P3691" i="1" s="1"/>
  <c r="O3692" i="1"/>
  <c r="P3692" i="1" s="1"/>
  <c r="O3693" i="1"/>
  <c r="P3693" i="1" s="1"/>
  <c r="O3694" i="1"/>
  <c r="P3694" i="1" s="1"/>
  <c r="O3695" i="1"/>
  <c r="P3695" i="1" s="1"/>
  <c r="O3696" i="1"/>
  <c r="P3696" i="1" s="1"/>
  <c r="O3697" i="1"/>
  <c r="P3697" i="1" s="1"/>
  <c r="O3698" i="1"/>
  <c r="P3698" i="1" s="1"/>
  <c r="O3699" i="1"/>
  <c r="P3699" i="1" s="1"/>
  <c r="O3700" i="1"/>
  <c r="P3700" i="1" s="1"/>
  <c r="O3701" i="1"/>
  <c r="P3701" i="1" s="1"/>
  <c r="O3702" i="1"/>
  <c r="P3702" i="1" s="1"/>
  <c r="O3703" i="1"/>
  <c r="P3703" i="1" s="1"/>
  <c r="O3704" i="1"/>
  <c r="P3704" i="1" s="1"/>
  <c r="O3705" i="1"/>
  <c r="P3705" i="1" s="1"/>
  <c r="O3706" i="1"/>
  <c r="P3706" i="1" s="1"/>
  <c r="O3707" i="1"/>
  <c r="P3707" i="1" s="1"/>
  <c r="O3708" i="1"/>
  <c r="P3708" i="1" s="1"/>
  <c r="O3709" i="1"/>
  <c r="P3709" i="1" s="1"/>
  <c r="O3710" i="1"/>
  <c r="P3710" i="1" s="1"/>
  <c r="O3711" i="1"/>
  <c r="P3711" i="1" s="1"/>
  <c r="O3712" i="1"/>
  <c r="P3712" i="1" s="1"/>
  <c r="O3713" i="1"/>
  <c r="P3713" i="1" s="1"/>
  <c r="O3714" i="1"/>
  <c r="P3714" i="1" s="1"/>
  <c r="O3715" i="1"/>
  <c r="P3715" i="1" s="1"/>
  <c r="O3716" i="1"/>
  <c r="P3716" i="1" s="1"/>
  <c r="O3717" i="1"/>
  <c r="P3717" i="1" s="1"/>
  <c r="O3718" i="1"/>
  <c r="P3718" i="1" s="1"/>
  <c r="O3719" i="1"/>
  <c r="P3719" i="1" s="1"/>
  <c r="O3720" i="1"/>
  <c r="P3720" i="1" s="1"/>
  <c r="O3721" i="1"/>
  <c r="P3721" i="1" s="1"/>
  <c r="O3722" i="1"/>
  <c r="P3722" i="1" s="1"/>
  <c r="O3723" i="1"/>
  <c r="P3723" i="1" s="1"/>
  <c r="O3724" i="1"/>
  <c r="P3724" i="1" s="1"/>
  <c r="O3725" i="1"/>
  <c r="P3725" i="1" s="1"/>
  <c r="O3726" i="1"/>
  <c r="P3726" i="1" s="1"/>
  <c r="O3727" i="1"/>
  <c r="P3727" i="1" s="1"/>
  <c r="O3728" i="1"/>
  <c r="P3728" i="1" s="1"/>
  <c r="O3729" i="1"/>
  <c r="P3729" i="1" s="1"/>
  <c r="O3730" i="1"/>
  <c r="P3730" i="1" s="1"/>
  <c r="O3731" i="1"/>
  <c r="P3731" i="1" s="1"/>
  <c r="O3732" i="1"/>
  <c r="P3732" i="1" s="1"/>
  <c r="O3733" i="1"/>
  <c r="P3733" i="1" s="1"/>
  <c r="O3734" i="1"/>
  <c r="P3734" i="1" s="1"/>
  <c r="O3735" i="1"/>
  <c r="P3735" i="1" s="1"/>
  <c r="O3736" i="1"/>
  <c r="P3736" i="1" s="1"/>
  <c r="O3737" i="1"/>
  <c r="P3737" i="1" s="1"/>
  <c r="O3738" i="1"/>
  <c r="P3738" i="1" s="1"/>
  <c r="O3739" i="1"/>
  <c r="P3739" i="1" s="1"/>
  <c r="O3740" i="1"/>
  <c r="P3740" i="1" s="1"/>
  <c r="O3741" i="1"/>
  <c r="P3741" i="1" s="1"/>
  <c r="O3742" i="1"/>
  <c r="P3742" i="1" s="1"/>
  <c r="O3743" i="1"/>
  <c r="P3743" i="1" s="1"/>
  <c r="O3744" i="1"/>
  <c r="P3744" i="1" s="1"/>
  <c r="O3745" i="1"/>
  <c r="P3745" i="1" s="1"/>
  <c r="O3746" i="1"/>
  <c r="P3746" i="1" s="1"/>
  <c r="O3747" i="1"/>
  <c r="P3747" i="1" s="1"/>
  <c r="O3748" i="1"/>
  <c r="P3748" i="1" s="1"/>
  <c r="O3749" i="1"/>
  <c r="P3749" i="1" s="1"/>
  <c r="O3750" i="1"/>
  <c r="P3750" i="1" s="1"/>
  <c r="O3751" i="1"/>
  <c r="P3751" i="1" s="1"/>
  <c r="O3752" i="1"/>
  <c r="P3752" i="1" s="1"/>
  <c r="O3753" i="1"/>
  <c r="P3753" i="1" s="1"/>
  <c r="O3754" i="1"/>
  <c r="P3754" i="1" s="1"/>
  <c r="O3755" i="1"/>
  <c r="P3755" i="1" s="1"/>
  <c r="O3756" i="1"/>
  <c r="P3756" i="1" s="1"/>
  <c r="O3757" i="1"/>
  <c r="P3757" i="1" s="1"/>
  <c r="O3758" i="1"/>
  <c r="P3758" i="1" s="1"/>
  <c r="O3759" i="1"/>
  <c r="P3759" i="1" s="1"/>
  <c r="O3760" i="1"/>
  <c r="P3760" i="1" s="1"/>
  <c r="O3761" i="1"/>
  <c r="P3761" i="1" s="1"/>
  <c r="O3762" i="1"/>
  <c r="P3762" i="1" s="1"/>
  <c r="O3763" i="1"/>
  <c r="P3763" i="1" s="1"/>
  <c r="O3764" i="1"/>
  <c r="P3764" i="1" s="1"/>
  <c r="O3765" i="1"/>
  <c r="P3765" i="1" s="1"/>
  <c r="O3766" i="1"/>
  <c r="P3766" i="1" s="1"/>
  <c r="O3767" i="1"/>
  <c r="P3767" i="1" s="1"/>
  <c r="O3768" i="1"/>
  <c r="P3768" i="1" s="1"/>
  <c r="O3769" i="1"/>
  <c r="P3769" i="1" s="1"/>
  <c r="O3770" i="1"/>
  <c r="P3770" i="1" s="1"/>
  <c r="O3771" i="1"/>
  <c r="P3771" i="1" s="1"/>
  <c r="O3772" i="1"/>
  <c r="P3772" i="1" s="1"/>
  <c r="O3773" i="1"/>
  <c r="P3773" i="1" s="1"/>
  <c r="O3774" i="1"/>
  <c r="P3774" i="1" s="1"/>
  <c r="O3775" i="1"/>
  <c r="P3775" i="1" s="1"/>
  <c r="O3776" i="1"/>
  <c r="P3776" i="1" s="1"/>
  <c r="O3777" i="1"/>
  <c r="P3777" i="1" s="1"/>
  <c r="O3778" i="1"/>
  <c r="P3778" i="1" s="1"/>
  <c r="O3779" i="1"/>
  <c r="P3779" i="1" s="1"/>
  <c r="O3780" i="1"/>
  <c r="P3780" i="1" s="1"/>
  <c r="O3781" i="1"/>
  <c r="P3781" i="1" s="1"/>
  <c r="O3782" i="1"/>
  <c r="P3782" i="1" s="1"/>
  <c r="O3783" i="1"/>
  <c r="P3783" i="1" s="1"/>
  <c r="O3784" i="1"/>
  <c r="P3784" i="1" s="1"/>
  <c r="O3785" i="1"/>
  <c r="P3785" i="1" s="1"/>
  <c r="O3786" i="1"/>
  <c r="P3786" i="1" s="1"/>
  <c r="O3787" i="1"/>
  <c r="P3787" i="1" s="1"/>
  <c r="O3788" i="1"/>
  <c r="P3788" i="1" s="1"/>
  <c r="O3789" i="1"/>
  <c r="P3789" i="1" s="1"/>
  <c r="O3790" i="1"/>
  <c r="P3790" i="1" s="1"/>
  <c r="O3791" i="1"/>
  <c r="P3791" i="1" s="1"/>
  <c r="O3792" i="1"/>
  <c r="P3792" i="1" s="1"/>
  <c r="O3793" i="1"/>
  <c r="P3793" i="1" s="1"/>
  <c r="O3794" i="1"/>
  <c r="P3794" i="1" s="1"/>
  <c r="O3795" i="1"/>
  <c r="P3795" i="1" s="1"/>
  <c r="O3796" i="1"/>
  <c r="P3796" i="1" s="1"/>
  <c r="O3797" i="1"/>
  <c r="P3797" i="1" s="1"/>
  <c r="O3798" i="1"/>
  <c r="P3798" i="1" s="1"/>
  <c r="O3799" i="1"/>
  <c r="P3799" i="1" s="1"/>
  <c r="O3800" i="1"/>
  <c r="P3800" i="1" s="1"/>
  <c r="O3801" i="1"/>
  <c r="P3801" i="1" s="1"/>
  <c r="O3802" i="1"/>
  <c r="P3802" i="1" s="1"/>
  <c r="O3803" i="1"/>
  <c r="P3803" i="1" s="1"/>
  <c r="O3804" i="1"/>
  <c r="P3804" i="1" s="1"/>
  <c r="O3805" i="1"/>
  <c r="P3805" i="1" s="1"/>
  <c r="O3806" i="1"/>
  <c r="P3806" i="1" s="1"/>
  <c r="O3807" i="1"/>
  <c r="P3807" i="1" s="1"/>
  <c r="O3808" i="1"/>
  <c r="P3808" i="1" s="1"/>
  <c r="O3809" i="1"/>
  <c r="P3809" i="1" s="1"/>
  <c r="O3810" i="1"/>
  <c r="P3810" i="1" s="1"/>
  <c r="O3811" i="1"/>
  <c r="P3811" i="1" s="1"/>
  <c r="O3812" i="1"/>
  <c r="P3812" i="1" s="1"/>
  <c r="O3813" i="1"/>
  <c r="P3813" i="1" s="1"/>
  <c r="O3814" i="1"/>
  <c r="P3814" i="1" s="1"/>
  <c r="O3815" i="1"/>
  <c r="P3815" i="1" s="1"/>
  <c r="O3816" i="1"/>
  <c r="P3816" i="1" s="1"/>
  <c r="O3817" i="1"/>
  <c r="P3817" i="1" s="1"/>
  <c r="O3818" i="1"/>
  <c r="P3818" i="1" s="1"/>
  <c r="O3819" i="1"/>
  <c r="P3819" i="1" s="1"/>
  <c r="O3820" i="1"/>
  <c r="P3820" i="1" s="1"/>
  <c r="O3821" i="1"/>
  <c r="P3821" i="1" s="1"/>
  <c r="O3822" i="1"/>
  <c r="P3822" i="1" s="1"/>
  <c r="O3823" i="1"/>
  <c r="P3823" i="1" s="1"/>
  <c r="O3824" i="1"/>
  <c r="P3824" i="1" s="1"/>
  <c r="O3825" i="1"/>
  <c r="P3825" i="1" s="1"/>
  <c r="O3826" i="1"/>
  <c r="P3826" i="1" s="1"/>
  <c r="O3827" i="1"/>
  <c r="P3827" i="1" s="1"/>
  <c r="O3828" i="1"/>
  <c r="P3828" i="1" s="1"/>
  <c r="O3829" i="1"/>
  <c r="P3829" i="1" s="1"/>
  <c r="O3830" i="1"/>
  <c r="P3830" i="1" s="1"/>
  <c r="O3831" i="1"/>
  <c r="P3831" i="1" s="1"/>
  <c r="O3832" i="1"/>
  <c r="P3832" i="1" s="1"/>
  <c r="O3833" i="1"/>
  <c r="P3833" i="1" s="1"/>
  <c r="O3834" i="1"/>
  <c r="P3834" i="1" s="1"/>
  <c r="O3835" i="1"/>
  <c r="P3835" i="1" s="1"/>
  <c r="O3836" i="1"/>
  <c r="P3836" i="1" s="1"/>
  <c r="O3837" i="1"/>
  <c r="P3837" i="1" s="1"/>
  <c r="O3838" i="1"/>
  <c r="P3838" i="1" s="1"/>
  <c r="O3839" i="1"/>
  <c r="P3839" i="1" s="1"/>
  <c r="O3840" i="1"/>
  <c r="P3840" i="1" s="1"/>
  <c r="O3841" i="1"/>
  <c r="P3841" i="1" s="1"/>
  <c r="O3842" i="1"/>
  <c r="P3842" i="1" s="1"/>
  <c r="O3843" i="1"/>
  <c r="P3843" i="1" s="1"/>
  <c r="O3844" i="1"/>
  <c r="P3844" i="1" s="1"/>
  <c r="O3845" i="1"/>
  <c r="P3845" i="1" s="1"/>
  <c r="O3846" i="1"/>
  <c r="P3846" i="1" s="1"/>
  <c r="O3847" i="1"/>
  <c r="P3847" i="1" s="1"/>
  <c r="O3848" i="1"/>
  <c r="P3848" i="1" s="1"/>
  <c r="O3849" i="1"/>
  <c r="P3849" i="1" s="1"/>
  <c r="O3850" i="1"/>
  <c r="P3850" i="1" s="1"/>
  <c r="O3851" i="1"/>
  <c r="P3851" i="1" s="1"/>
  <c r="O3852" i="1"/>
  <c r="P3852" i="1" s="1"/>
  <c r="O3853" i="1"/>
  <c r="P3853" i="1" s="1"/>
  <c r="O3854" i="1"/>
  <c r="P3854" i="1" s="1"/>
  <c r="O3855" i="1"/>
  <c r="P3855" i="1" s="1"/>
  <c r="O3856" i="1"/>
  <c r="P3856" i="1" s="1"/>
  <c r="O3857" i="1"/>
  <c r="P3857" i="1" s="1"/>
  <c r="O3858" i="1"/>
  <c r="P3858" i="1" s="1"/>
  <c r="O3859" i="1"/>
  <c r="P3859" i="1" s="1"/>
  <c r="O3860" i="1"/>
  <c r="P3860" i="1" s="1"/>
  <c r="O3861" i="1"/>
  <c r="P3861" i="1" s="1"/>
  <c r="O3862" i="1"/>
  <c r="P3862" i="1" s="1"/>
  <c r="O3863" i="1"/>
  <c r="P3863" i="1" s="1"/>
  <c r="O3864" i="1"/>
  <c r="P3864" i="1" s="1"/>
  <c r="O3865" i="1"/>
  <c r="P3865" i="1" s="1"/>
  <c r="O3866" i="1"/>
  <c r="P3866" i="1" s="1"/>
  <c r="O3867" i="1"/>
  <c r="P3867" i="1" s="1"/>
  <c r="O3868" i="1"/>
  <c r="P3868" i="1" s="1"/>
  <c r="O3869" i="1"/>
  <c r="P3869" i="1" s="1"/>
  <c r="O3870" i="1"/>
  <c r="P3870" i="1" s="1"/>
  <c r="O3871" i="1"/>
  <c r="P3871" i="1" s="1"/>
  <c r="O3872" i="1"/>
  <c r="P3872" i="1" s="1"/>
  <c r="O3873" i="1"/>
  <c r="P3873" i="1" s="1"/>
  <c r="O3874" i="1"/>
  <c r="P3874" i="1" s="1"/>
  <c r="O3875" i="1"/>
  <c r="P3875" i="1" s="1"/>
  <c r="O3876" i="1"/>
  <c r="P3876" i="1" s="1"/>
  <c r="O3877" i="1"/>
  <c r="P3877" i="1" s="1"/>
  <c r="O3878" i="1"/>
  <c r="P3878" i="1" s="1"/>
  <c r="O3879" i="1"/>
  <c r="P3879" i="1" s="1"/>
  <c r="O3880" i="1"/>
  <c r="P3880" i="1" s="1"/>
  <c r="O3881" i="1"/>
  <c r="P3881" i="1" s="1"/>
  <c r="O3882" i="1"/>
  <c r="P3882" i="1" s="1"/>
  <c r="O3883" i="1"/>
  <c r="P3883" i="1" s="1"/>
  <c r="O3884" i="1"/>
  <c r="P3884" i="1" s="1"/>
  <c r="O3885" i="1"/>
  <c r="P3885" i="1" s="1"/>
  <c r="O3886" i="1"/>
  <c r="P3886" i="1" s="1"/>
  <c r="O3887" i="1"/>
  <c r="P3887" i="1" s="1"/>
  <c r="O3888" i="1"/>
  <c r="P3888" i="1" s="1"/>
  <c r="O3889" i="1"/>
  <c r="P3889" i="1" s="1"/>
  <c r="O3890" i="1"/>
  <c r="P3890" i="1" s="1"/>
  <c r="O3891" i="1"/>
  <c r="P3891" i="1" s="1"/>
  <c r="O3892" i="1"/>
  <c r="P3892" i="1" s="1"/>
  <c r="O3893" i="1"/>
  <c r="P3893" i="1" s="1"/>
  <c r="O3894" i="1"/>
  <c r="P3894" i="1" s="1"/>
  <c r="O3895" i="1"/>
  <c r="P3895" i="1" s="1"/>
  <c r="O3896" i="1"/>
  <c r="P3896" i="1" s="1"/>
  <c r="O3897" i="1"/>
  <c r="P3897" i="1" s="1"/>
  <c r="O3898" i="1"/>
  <c r="P3898" i="1" s="1"/>
  <c r="O3899" i="1"/>
  <c r="P3899" i="1" s="1"/>
  <c r="O3900" i="1"/>
  <c r="P3900" i="1" s="1"/>
  <c r="O3901" i="1"/>
  <c r="P3901" i="1" s="1"/>
  <c r="O3902" i="1"/>
  <c r="P3902" i="1" s="1"/>
  <c r="O3903" i="1"/>
  <c r="P3903" i="1" s="1"/>
  <c r="O3904" i="1"/>
  <c r="P3904" i="1" s="1"/>
  <c r="O3905" i="1"/>
  <c r="P3905" i="1" s="1"/>
  <c r="O3906" i="1"/>
  <c r="P3906" i="1" s="1"/>
  <c r="O3907" i="1"/>
  <c r="P3907" i="1" s="1"/>
  <c r="O3908" i="1"/>
  <c r="P3908" i="1" s="1"/>
  <c r="O3909" i="1"/>
  <c r="P3909" i="1" s="1"/>
  <c r="O3910" i="1"/>
  <c r="P3910" i="1" s="1"/>
  <c r="O3911" i="1"/>
  <c r="P3911" i="1" s="1"/>
  <c r="O3912" i="1"/>
  <c r="P3912" i="1" s="1"/>
  <c r="O3913" i="1"/>
  <c r="P3913" i="1" s="1"/>
  <c r="O3914" i="1"/>
  <c r="P3914" i="1" s="1"/>
  <c r="O3915" i="1"/>
  <c r="P3915" i="1" s="1"/>
  <c r="O3916" i="1"/>
  <c r="P3916" i="1" s="1"/>
  <c r="O3917" i="1"/>
  <c r="P3917" i="1" s="1"/>
  <c r="O3918" i="1"/>
  <c r="P3918" i="1" s="1"/>
  <c r="O3919" i="1"/>
  <c r="P3919" i="1" s="1"/>
  <c r="O3920" i="1"/>
  <c r="P3920" i="1" s="1"/>
  <c r="O3921" i="1"/>
  <c r="P3921" i="1" s="1"/>
  <c r="O3922" i="1"/>
  <c r="P3922" i="1" s="1"/>
  <c r="O3923" i="1"/>
  <c r="P3923" i="1" s="1"/>
  <c r="O3924" i="1"/>
  <c r="P3924" i="1" s="1"/>
  <c r="O3925" i="1"/>
  <c r="P3925" i="1" s="1"/>
  <c r="O3926" i="1"/>
  <c r="P3926" i="1" s="1"/>
  <c r="O3927" i="1"/>
  <c r="P3927" i="1" s="1"/>
  <c r="O3928" i="1"/>
  <c r="P3928" i="1" s="1"/>
  <c r="O3929" i="1"/>
  <c r="P3929" i="1" s="1"/>
  <c r="O3930" i="1"/>
  <c r="P3930" i="1" s="1"/>
  <c r="O3931" i="1"/>
  <c r="P3931" i="1" s="1"/>
  <c r="O3932" i="1"/>
  <c r="P3932" i="1" s="1"/>
  <c r="O3933" i="1"/>
  <c r="P3933" i="1" s="1"/>
  <c r="O3934" i="1"/>
  <c r="P3934" i="1" s="1"/>
  <c r="O3935" i="1"/>
  <c r="P3935" i="1" s="1"/>
  <c r="O3936" i="1"/>
  <c r="P3936" i="1" s="1"/>
  <c r="O3937" i="1"/>
  <c r="P3937" i="1" s="1"/>
  <c r="O3938" i="1"/>
  <c r="P3938" i="1" s="1"/>
  <c r="O3939" i="1"/>
  <c r="P3939" i="1" s="1"/>
  <c r="O3940" i="1"/>
  <c r="P3940" i="1" s="1"/>
  <c r="O3941" i="1"/>
  <c r="P3941" i="1" s="1"/>
  <c r="O3942" i="1"/>
  <c r="P3942" i="1" s="1"/>
  <c r="O3943" i="1"/>
  <c r="P3943" i="1" s="1"/>
  <c r="O3944" i="1"/>
  <c r="P3944" i="1" s="1"/>
  <c r="O3945" i="1"/>
  <c r="P3945" i="1" s="1"/>
  <c r="O3946" i="1"/>
  <c r="P3946" i="1" s="1"/>
  <c r="O3947" i="1"/>
  <c r="P3947" i="1" s="1"/>
  <c r="O3948" i="1"/>
  <c r="P3948" i="1" s="1"/>
  <c r="O3949" i="1"/>
  <c r="P3949" i="1" s="1"/>
  <c r="O3950" i="1"/>
  <c r="P3950" i="1" s="1"/>
  <c r="O3951" i="1"/>
  <c r="P3951" i="1" s="1"/>
  <c r="O3952" i="1"/>
  <c r="P3952" i="1" s="1"/>
  <c r="O3953" i="1"/>
  <c r="P3953" i="1" s="1"/>
  <c r="O3954" i="1"/>
  <c r="P3954" i="1" s="1"/>
  <c r="O3955" i="1"/>
  <c r="P3955" i="1" s="1"/>
  <c r="O3956" i="1"/>
  <c r="P3956" i="1" s="1"/>
  <c r="O3957" i="1"/>
  <c r="P3957" i="1" s="1"/>
  <c r="O3958" i="1"/>
  <c r="P3958" i="1" s="1"/>
  <c r="O3959" i="1"/>
  <c r="P3959" i="1" s="1"/>
  <c r="O3960" i="1"/>
  <c r="P3960" i="1" s="1"/>
  <c r="O3961" i="1"/>
  <c r="P3961" i="1" s="1"/>
  <c r="O3962" i="1"/>
  <c r="P3962" i="1" s="1"/>
  <c r="O3963" i="1"/>
  <c r="P3963" i="1" s="1"/>
  <c r="O3964" i="1"/>
  <c r="P3964" i="1" s="1"/>
  <c r="O3965" i="1"/>
  <c r="P3965" i="1" s="1"/>
  <c r="O3966" i="1"/>
  <c r="P3966" i="1" s="1"/>
  <c r="O3967" i="1"/>
  <c r="P3967" i="1" s="1"/>
  <c r="O3968" i="1"/>
  <c r="P3968" i="1" s="1"/>
  <c r="O3969" i="1"/>
  <c r="P3969" i="1" s="1"/>
  <c r="O3970" i="1"/>
  <c r="P3970" i="1" s="1"/>
  <c r="O3971" i="1"/>
  <c r="P3971" i="1" s="1"/>
  <c r="O3972" i="1"/>
  <c r="P3972" i="1" s="1"/>
  <c r="O3973" i="1"/>
  <c r="P3973" i="1" s="1"/>
  <c r="O3974" i="1"/>
  <c r="P3974" i="1" s="1"/>
  <c r="O3975" i="1"/>
  <c r="P3975" i="1" s="1"/>
  <c r="O3976" i="1"/>
  <c r="P3976" i="1" s="1"/>
  <c r="O3977" i="1"/>
  <c r="P3977" i="1" s="1"/>
  <c r="O3978" i="1"/>
  <c r="P3978" i="1" s="1"/>
  <c r="O3979" i="1"/>
  <c r="P3979" i="1" s="1"/>
  <c r="O3980" i="1"/>
  <c r="P3980" i="1" s="1"/>
  <c r="O3981" i="1"/>
  <c r="P3981" i="1" s="1"/>
  <c r="O3982" i="1"/>
  <c r="P3982" i="1" s="1"/>
  <c r="O3983" i="1"/>
  <c r="P3983" i="1" s="1"/>
  <c r="O3984" i="1"/>
  <c r="P3984" i="1" s="1"/>
  <c r="O3985" i="1"/>
  <c r="P3985" i="1" s="1"/>
  <c r="O3986" i="1"/>
  <c r="P3986" i="1" s="1"/>
  <c r="O3987" i="1"/>
  <c r="P3987" i="1" s="1"/>
  <c r="O3988" i="1"/>
  <c r="P3988" i="1" s="1"/>
  <c r="O3989" i="1"/>
  <c r="P3989" i="1" s="1"/>
  <c r="O3990" i="1"/>
  <c r="P3990" i="1" s="1"/>
  <c r="O3991" i="1"/>
  <c r="P3991" i="1" s="1"/>
  <c r="O3992" i="1"/>
  <c r="P3992" i="1" s="1"/>
  <c r="O3993" i="1"/>
  <c r="P3993" i="1" s="1"/>
  <c r="O3994" i="1"/>
  <c r="P3994" i="1" s="1"/>
  <c r="O3995" i="1"/>
  <c r="P3995" i="1" s="1"/>
  <c r="O3996" i="1"/>
  <c r="P3996" i="1" s="1"/>
  <c r="O3997" i="1"/>
  <c r="P3997" i="1" s="1"/>
  <c r="O3998" i="1"/>
  <c r="P3998" i="1" s="1"/>
  <c r="O3999" i="1"/>
  <c r="P3999" i="1" s="1"/>
  <c r="O4000" i="1"/>
  <c r="P4000" i="1" s="1"/>
  <c r="O4001" i="1"/>
  <c r="P4001" i="1" s="1"/>
  <c r="O4002" i="1"/>
  <c r="P4002" i="1" s="1"/>
  <c r="O4003" i="1"/>
  <c r="P4003" i="1" s="1"/>
  <c r="O4004" i="1"/>
  <c r="P4004" i="1" s="1"/>
  <c r="O4005" i="1"/>
  <c r="P4005" i="1" s="1"/>
  <c r="O4006" i="1"/>
  <c r="P4006" i="1" s="1"/>
  <c r="O4007" i="1"/>
  <c r="P4007" i="1" s="1"/>
  <c r="O4008" i="1"/>
  <c r="P4008" i="1" s="1"/>
  <c r="O4009" i="1"/>
  <c r="P4009" i="1" s="1"/>
  <c r="O4010" i="1"/>
  <c r="P4010" i="1" s="1"/>
  <c r="O4011" i="1"/>
  <c r="P4011" i="1" s="1"/>
  <c r="O4012" i="1"/>
  <c r="P4012" i="1" s="1"/>
  <c r="O4013" i="1"/>
  <c r="P4013" i="1" s="1"/>
  <c r="O4014" i="1"/>
  <c r="P4014" i="1" s="1"/>
  <c r="O4015" i="1"/>
  <c r="P4015" i="1" s="1"/>
  <c r="O4016" i="1"/>
  <c r="P4016" i="1" s="1"/>
  <c r="O4017" i="1"/>
  <c r="P4017" i="1" s="1"/>
  <c r="O4018" i="1"/>
  <c r="P4018" i="1" s="1"/>
  <c r="O4019" i="1"/>
  <c r="P4019" i="1" s="1"/>
  <c r="O4020" i="1"/>
  <c r="P4020" i="1" s="1"/>
  <c r="O4021" i="1"/>
  <c r="P4021" i="1" s="1"/>
  <c r="O4022" i="1"/>
  <c r="P4022" i="1" s="1"/>
  <c r="O4023" i="1"/>
  <c r="P4023" i="1" s="1"/>
  <c r="O4024" i="1"/>
  <c r="P4024" i="1" s="1"/>
  <c r="O4025" i="1"/>
  <c r="P4025" i="1" s="1"/>
  <c r="O4026" i="1"/>
  <c r="P4026" i="1" s="1"/>
  <c r="O4027" i="1"/>
  <c r="P4027" i="1" s="1"/>
  <c r="O4028" i="1"/>
  <c r="P4028" i="1" s="1"/>
  <c r="O4029" i="1"/>
  <c r="P4029" i="1" s="1"/>
  <c r="O4030" i="1"/>
  <c r="P4030" i="1" s="1"/>
  <c r="O4031" i="1"/>
  <c r="P4031" i="1" s="1"/>
  <c r="O4032" i="1"/>
  <c r="P4032" i="1" s="1"/>
  <c r="O4033" i="1"/>
  <c r="P4033" i="1" s="1"/>
  <c r="O4034" i="1"/>
  <c r="P4034" i="1" s="1"/>
  <c r="O4035" i="1"/>
  <c r="P4035" i="1" s="1"/>
  <c r="O4036" i="1"/>
  <c r="P4036" i="1" s="1"/>
  <c r="O4037" i="1"/>
  <c r="P4037" i="1" s="1"/>
  <c r="O4038" i="1"/>
  <c r="P4038" i="1" s="1"/>
  <c r="O4039" i="1"/>
  <c r="P4039" i="1" s="1"/>
  <c r="O4040" i="1"/>
  <c r="P4040" i="1" s="1"/>
  <c r="O4041" i="1"/>
  <c r="P4041" i="1" s="1"/>
  <c r="O4042" i="1"/>
  <c r="P4042" i="1" s="1"/>
  <c r="O4043" i="1"/>
  <c r="P4043" i="1" s="1"/>
  <c r="O4044" i="1"/>
  <c r="P4044" i="1" s="1"/>
  <c r="O4045" i="1"/>
  <c r="P4045" i="1" s="1"/>
  <c r="O4046" i="1"/>
  <c r="P4046" i="1" s="1"/>
  <c r="O4047" i="1"/>
  <c r="P4047" i="1" s="1"/>
  <c r="O4048" i="1"/>
  <c r="P4048" i="1" s="1"/>
  <c r="O4049" i="1"/>
  <c r="P4049" i="1" s="1"/>
  <c r="O4050" i="1"/>
  <c r="P4050" i="1" s="1"/>
  <c r="O4051" i="1"/>
  <c r="P4051" i="1" s="1"/>
  <c r="O4052" i="1"/>
  <c r="P4052" i="1" s="1"/>
  <c r="O4053" i="1"/>
  <c r="P4053" i="1" s="1"/>
  <c r="O4054" i="1"/>
  <c r="P4054" i="1" s="1"/>
  <c r="O4055" i="1"/>
  <c r="P4055" i="1" s="1"/>
  <c r="O4056" i="1"/>
  <c r="P4056" i="1" s="1"/>
  <c r="O4057" i="1"/>
  <c r="P4057" i="1" s="1"/>
  <c r="O4058" i="1"/>
  <c r="P4058" i="1" s="1"/>
  <c r="O4059" i="1"/>
  <c r="P4059" i="1" s="1"/>
  <c r="O4060" i="1"/>
  <c r="P4060" i="1" s="1"/>
  <c r="O4061" i="1"/>
  <c r="P4061" i="1" s="1"/>
  <c r="O4062" i="1"/>
  <c r="P4062" i="1" s="1"/>
  <c r="O4063" i="1"/>
  <c r="P4063" i="1" s="1"/>
  <c r="O4064" i="1"/>
  <c r="P4064" i="1" s="1"/>
  <c r="O4065" i="1"/>
  <c r="P4065" i="1" s="1"/>
  <c r="O4066" i="1"/>
  <c r="P4066" i="1" s="1"/>
  <c r="O4067" i="1"/>
  <c r="P4067" i="1" s="1"/>
  <c r="O4068" i="1"/>
  <c r="P4068" i="1" s="1"/>
  <c r="O4069" i="1"/>
  <c r="P4069" i="1" s="1"/>
  <c r="O4070" i="1"/>
  <c r="P4070" i="1" s="1"/>
  <c r="O4071" i="1"/>
  <c r="P4071" i="1" s="1"/>
  <c r="O4072" i="1"/>
  <c r="P4072" i="1" s="1"/>
  <c r="O4073" i="1"/>
  <c r="P4073" i="1" s="1"/>
  <c r="O4074" i="1"/>
  <c r="P4074" i="1" s="1"/>
  <c r="O4075" i="1"/>
  <c r="P4075" i="1" s="1"/>
  <c r="O4076" i="1"/>
  <c r="P4076" i="1" s="1"/>
  <c r="O4077" i="1"/>
  <c r="P4077" i="1" s="1"/>
  <c r="O4078" i="1"/>
  <c r="P4078" i="1" s="1"/>
  <c r="O4079" i="1"/>
  <c r="P4079" i="1" s="1"/>
  <c r="O4080" i="1"/>
  <c r="P4080" i="1" s="1"/>
  <c r="O4081" i="1"/>
  <c r="P4081" i="1" s="1"/>
  <c r="O4082" i="1"/>
  <c r="P4082" i="1" s="1"/>
  <c r="O4083" i="1"/>
  <c r="P4083" i="1" s="1"/>
  <c r="O4084" i="1"/>
  <c r="P4084" i="1" s="1"/>
  <c r="O4085" i="1"/>
  <c r="P4085" i="1" s="1"/>
  <c r="O4086" i="1"/>
  <c r="P4086" i="1" s="1"/>
  <c r="O4087" i="1"/>
  <c r="P4087" i="1" s="1"/>
  <c r="O4088" i="1"/>
  <c r="P4088" i="1" s="1"/>
  <c r="O4089" i="1"/>
  <c r="P4089" i="1" s="1"/>
  <c r="O4090" i="1"/>
  <c r="P4090" i="1" s="1"/>
  <c r="O4091" i="1"/>
  <c r="P4091" i="1" s="1"/>
  <c r="O4092" i="1"/>
  <c r="P4092" i="1" s="1"/>
  <c r="O4093" i="1"/>
  <c r="P4093" i="1" s="1"/>
  <c r="O4094" i="1"/>
  <c r="P4094" i="1" s="1"/>
  <c r="O4095" i="1"/>
  <c r="P4095" i="1" s="1"/>
  <c r="O4096" i="1"/>
  <c r="P4096" i="1" s="1"/>
  <c r="O4097" i="1"/>
  <c r="P4097" i="1" s="1"/>
  <c r="O4098" i="1"/>
  <c r="P4098" i="1" s="1"/>
  <c r="O4099" i="1"/>
  <c r="P4099" i="1" s="1"/>
  <c r="O4100" i="1"/>
  <c r="P4100" i="1" s="1"/>
  <c r="O4101" i="1"/>
  <c r="P4101" i="1" s="1"/>
  <c r="O4102" i="1"/>
  <c r="P4102" i="1" s="1"/>
  <c r="O4103" i="1"/>
  <c r="P4103" i="1" s="1"/>
  <c r="O4104" i="1"/>
  <c r="P4104" i="1" s="1"/>
  <c r="O4105" i="1"/>
  <c r="P4105" i="1" s="1"/>
  <c r="O4106" i="1"/>
  <c r="P4106" i="1" s="1"/>
  <c r="O4107" i="1"/>
  <c r="P4107" i="1" s="1"/>
  <c r="O4108" i="1"/>
  <c r="P4108" i="1" s="1"/>
  <c r="O4109" i="1"/>
  <c r="P4109" i="1" s="1"/>
  <c r="O4110" i="1"/>
  <c r="P4110" i="1" s="1"/>
  <c r="O4111" i="1"/>
  <c r="P4111" i="1" s="1"/>
  <c r="O4112" i="1"/>
  <c r="P4112" i="1" s="1"/>
  <c r="O4113" i="1"/>
  <c r="P4113" i="1" s="1"/>
  <c r="O4114" i="1"/>
  <c r="P4114" i="1" s="1"/>
  <c r="O4115" i="1"/>
  <c r="P4115" i="1" s="1"/>
  <c r="F4" i="9" l="1"/>
  <c r="E10" i="9"/>
  <c r="F10" i="9" s="1"/>
  <c r="E3" i="9"/>
  <c r="F3" i="9" s="1"/>
  <c r="E11" i="9"/>
  <c r="F11" i="9" s="1"/>
  <c r="E4" i="9"/>
  <c r="G4" i="9" s="1"/>
  <c r="E12" i="9"/>
  <c r="G12" i="9" s="1"/>
  <c r="E5" i="9"/>
  <c r="F5" i="9" s="1"/>
  <c r="E13" i="9"/>
  <c r="F13" i="9" s="1"/>
  <c r="E6" i="9"/>
  <c r="F6" i="9" s="1"/>
  <c r="H6" i="9"/>
  <c r="E7" i="9"/>
  <c r="F7" i="9" s="1"/>
  <c r="E8" i="9"/>
  <c r="G8" i="9" s="1"/>
  <c r="H12" i="9"/>
  <c r="E9" i="9"/>
  <c r="F9" i="9" s="1"/>
  <c r="H11" i="9"/>
  <c r="E2" i="9"/>
  <c r="H2" i="9" s="1"/>
  <c r="H3" i="9" l="1"/>
  <c r="H4" i="9"/>
  <c r="H5" i="9"/>
  <c r="H13" i="9"/>
  <c r="H10" i="9"/>
  <c r="F12" i="9"/>
  <c r="F2" i="9"/>
  <c r="F8" i="9"/>
  <c r="H9" i="9"/>
  <c r="H7" i="9"/>
  <c r="G7" i="9"/>
  <c r="G13" i="9"/>
  <c r="G11" i="9"/>
  <c r="G5" i="9"/>
  <c r="G3" i="9"/>
  <c r="G9" i="9"/>
  <c r="G2" i="9"/>
  <c r="H8" i="9"/>
  <c r="G10" i="9"/>
  <c r="G6" i="9"/>
</calcChain>
</file>

<file path=xl/sharedStrings.xml><?xml version="1.0" encoding="utf-8"?>
<sst xmlns="http://schemas.openxmlformats.org/spreadsheetml/2006/main" count="34244" uniqueCount="8415">
  <si>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</si>
  <si>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</si>
  <si>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</si>
  <si>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</si>
  <si>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</si>
  <si>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</si>
  <si>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</si>
  <si>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</si>
  <si>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</si>
  <si>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</si>
  <si>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</si>
  <si>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</si>
  <si>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</si>
  <si>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</si>
  <si>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</si>
  <si>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</si>
  <si>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</si>
  <si>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</si>
  <si>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</si>
  <si>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</si>
  <si>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</si>
  <si>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</si>
  <si>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</si>
  <si>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</si>
  <si>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</si>
  <si>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</si>
  <si>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</si>
  <si>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</si>
  <si>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</si>
  <si>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</si>
  <si>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</si>
  <si>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</si>
  <si>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</si>
  <si>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</si>
  <si>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</si>
  <si>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</si>
  <si>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</si>
  <si>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</si>
  <si>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</si>
  <si>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</si>
  <si>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</si>
  <si>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</si>
  <si>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</si>
  <si>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</si>
  <si>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</si>
  <si>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</si>
  <si>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</si>
  <si>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</si>
  <si>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</si>
  <si>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</si>
  <si>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</si>
  <si>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</si>
  <si>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</si>
  <si>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</si>
  <si>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</si>
  <si>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</si>
  <si>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</si>
  <si>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</si>
  <si>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</si>
  <si>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</si>
  <si>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</si>
  <si>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</si>
  <si>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</si>
  <si>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</si>
  <si>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</si>
  <si>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</si>
  <si>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</si>
  <si>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</si>
  <si>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</si>
  <si>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</si>
  <si>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</si>
  <si>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</si>
  <si>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</si>
  <si>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</si>
  <si>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</si>
  <si>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</si>
  <si>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</si>
  <si>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</si>
  <si>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</si>
  <si>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</si>
  <si>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</si>
  <si>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</si>
  <si>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</si>
  <si>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</si>
  <si>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</si>
  <si>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</si>
  <si>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</si>
  <si>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</si>
  <si>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</si>
  <si>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</si>
  <si>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</si>
  <si>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</si>
  <si>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</si>
  <si>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</si>
  <si>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</si>
  <si>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</si>
  <si>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</si>
  <si>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</si>
  <si>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</si>
  <si>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</si>
  <si>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</si>
  <si>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</si>
  <si>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</si>
  <si>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</si>
  <si>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</si>
  <si>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</si>
  <si>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</si>
  <si>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</si>
  <si>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</si>
  <si>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</si>
  <si>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</si>
  <si>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</si>
  <si>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</si>
  <si>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</si>
  <si>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</si>
  <si>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</si>
  <si>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</si>
  <si>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</si>
  <si>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</si>
  <si>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</si>
  <si>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</si>
  <si>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</si>
  <si>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</si>
  <si>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</si>
  <si>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</si>
  <si>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</si>
  <si>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</si>
  <si>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</si>
  <si>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</si>
  <si>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</si>
  <si>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</si>
  <si>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</si>
  <si>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</si>
  <si>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</si>
  <si>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</si>
  <si>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</si>
  <si>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</si>
  <si>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</si>
  <si>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</si>
  <si>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</si>
  <si>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</si>
  <si>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</si>
  <si>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</si>
  <si>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</si>
  <si>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</si>
  <si>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</si>
  <si>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</si>
  <si>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</si>
  <si>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</si>
  <si>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</si>
  <si>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</si>
  <si>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</si>
  <si>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</si>
  <si>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</si>
  <si>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</si>
  <si>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</si>
  <si>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</si>
  <si>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</si>
  <si>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</si>
  <si>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</si>
  <si>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</si>
  <si>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</si>
  <si>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</si>
  <si>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</si>
  <si>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</si>
  <si>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</si>
  <si>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</si>
  <si>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</si>
  <si>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</si>
  <si>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</si>
  <si>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</si>
  <si>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</si>
  <si>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</si>
  <si>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</si>
  <si>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</si>
  <si>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</si>
  <si>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</si>
  <si>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</si>
  <si>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</si>
  <si>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</si>
  <si>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</si>
  <si>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</si>
  <si>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</si>
  <si>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</si>
  <si>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</si>
  <si>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</si>
  <si>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</si>
  <si>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</si>
  <si>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</si>
  <si>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</si>
  <si>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</si>
  <si>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</si>
  <si>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</si>
  <si>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</si>
  <si>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</si>
  <si>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</si>
  <si>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</si>
  <si>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</si>
  <si>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</si>
  <si>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</si>
  <si>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</si>
  <si>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</si>
  <si>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</si>
  <si>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</si>
  <si>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</si>
  <si>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</si>
  <si>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</si>
  <si>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</si>
  <si>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</si>
  <si>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</si>
  <si>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</si>
  <si>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</si>
  <si>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</si>
  <si>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</si>
  <si>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</si>
  <si>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</si>
  <si>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</si>
  <si>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</si>
  <si>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</si>
  <si>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</si>
  <si>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</si>
  <si>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</si>
  <si>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</si>
  <si>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</si>
  <si>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</si>
  <si>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</si>
  <si>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</si>
  <si>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</si>
  <si>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</si>
  <si>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</si>
  <si>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</si>
  <si>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</si>
  <si>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</si>
  <si>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</si>
  <si>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</si>
  <si>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</si>
  <si>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</si>
  <si>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</si>
  <si>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</si>
  <si>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</si>
  <si>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</si>
  <si>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</si>
  <si>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</si>
  <si>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</si>
  <si>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</si>
  <si>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</si>
  <si>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</si>
  <si>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</si>
  <si>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</si>
  <si>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</si>
  <si>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</si>
  <si>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</si>
  <si>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</si>
  <si>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</si>
  <si>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</si>
  <si>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</si>
  <si>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</si>
  <si>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</si>
  <si>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</si>
  <si>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</si>
  <si>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</si>
  <si>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</si>
  <si>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</si>
  <si>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</si>
  <si>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</si>
  <si>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</si>
  <si>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</si>
  <si>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</si>
  <si>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</si>
  <si>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</si>
  <si>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</si>
  <si>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</si>
  <si>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</si>
  <si>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</si>
  <si>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</si>
  <si>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</si>
  <si>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</si>
  <si>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</si>
  <si>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</si>
  <si>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</si>
  <si>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</si>
  <si>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</si>
  <si>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</si>
  <si>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</si>
  <si>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</si>
  <si>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</si>
  <si>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</si>
  <si>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</si>
  <si>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</si>
  <si>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</si>
  <si>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</si>
  <si>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</si>
  <si>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</si>
  <si>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</si>
  <si>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</si>
  <si>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</si>
  <si>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</si>
  <si>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</si>
  <si>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</si>
  <si>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</si>
  <si>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</si>
  <si>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</si>
  <si>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</si>
  <si>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</si>
  <si>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</si>
  <si>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</si>
  <si>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</si>
  <si>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</si>
  <si>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</si>
  <si>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</si>
  <si>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</si>
  <si>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</si>
  <si>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</si>
  <si>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</si>
  <si>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</si>
  <si>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</si>
  <si>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</si>
  <si>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</si>
  <si>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</si>
  <si>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</si>
  <si>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</si>
  <si>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</si>
  <si>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</si>
  <si>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</si>
  <si>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</si>
  <si>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</si>
  <si>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</si>
  <si>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</si>
  <si>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</si>
  <si>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</si>
  <si>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</si>
  <si>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</si>
  <si>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</si>
  <si>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</si>
  <si>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</si>
  <si>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</si>
  <si>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</si>
  <si>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</si>
  <si>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</si>
  <si>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</si>
  <si>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</si>
  <si>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</si>
  <si>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</si>
  <si>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</si>
  <si>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</si>
  <si>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</si>
  <si>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</si>
  <si>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</si>
  <si>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</si>
  <si>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</si>
  <si>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</si>
  <si>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</si>
  <si>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</si>
  <si>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</si>
  <si>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</si>
  <si>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</si>
  <si>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</si>
  <si>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</si>
  <si>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</si>
  <si>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</si>
  <si>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</si>
  <si>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</si>
  <si>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</si>
  <si>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</si>
  <si>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</si>
  <si>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</si>
  <si>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</si>
  <si>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</si>
  <si>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</si>
  <si>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</si>
  <si>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</si>
  <si>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</si>
  <si>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</si>
  <si>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</si>
  <si>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</si>
  <si>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</si>
  <si>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</si>
  <si>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</si>
  <si>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</si>
  <si>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</si>
  <si>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</si>
  <si>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</si>
  <si>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</si>
  <si>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</si>
  <si>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</si>
  <si>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</si>
  <si>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</si>
  <si>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</si>
  <si>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</si>
  <si>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</si>
  <si>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</si>
  <si>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</si>
  <si>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</si>
  <si>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</si>
  <si>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</si>
  <si>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</si>
  <si>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</si>
  <si>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</si>
  <si>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</si>
  <si>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</si>
  <si>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</si>
  <si>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</si>
  <si>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</si>
  <si>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</si>
  <si>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</si>
  <si>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</si>
  <si>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</si>
  <si>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</si>
  <si>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</si>
  <si>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</si>
  <si>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</si>
  <si>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</si>
  <si>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</si>
  <si>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</si>
  <si>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</si>
  <si>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</si>
  <si>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</si>
  <si>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</si>
  <si>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</si>
  <si>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</si>
  <si>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</si>
  <si>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</si>
  <si>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</si>
  <si>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</si>
  <si>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</si>
  <si>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</si>
  <si>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</si>
  <si>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</si>
  <si>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</si>
  <si>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</si>
  <si>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</si>
  <si>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</si>
  <si>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</si>
  <si>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</si>
  <si>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</si>
  <si>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</si>
  <si>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</si>
  <si>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</si>
  <si>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</si>
  <si>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</si>
  <si>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</si>
  <si>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</si>
  <si>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</si>
  <si>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</si>
  <si>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</si>
  <si>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</si>
  <si>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</si>
  <si>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</si>
  <si>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</si>
  <si>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</si>
  <si>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</si>
  <si>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</si>
  <si>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</si>
  <si>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</si>
  <si>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</si>
  <si>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</si>
  <si>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</si>
  <si>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</si>
  <si>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</si>
  <si>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</si>
  <si>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</si>
  <si>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</si>
  <si>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</si>
  <si>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</si>
  <si>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</si>
  <si>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</si>
  <si>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</si>
  <si>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</si>
  <si>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</si>
  <si>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</si>
  <si>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</si>
  <si>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</si>
  <si>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</si>
  <si>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</si>
  <si>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</si>
  <si>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</si>
  <si>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</si>
  <si>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</si>
  <si>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</si>
  <si>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</si>
  <si>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</si>
  <si>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</si>
  <si>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</si>
  <si>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</si>
  <si>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</si>
  <si>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</si>
  <si>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</si>
  <si>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</si>
  <si>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</si>
  <si>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</si>
  <si>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</si>
  <si>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</si>
  <si>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</si>
  <si>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</si>
  <si>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</si>
  <si>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</si>
  <si>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</si>
  <si>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</si>
  <si>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</si>
  <si>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</si>
  <si>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</si>
  <si>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</si>
  <si>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</si>
  <si>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</si>
  <si>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</si>
  <si>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</si>
  <si>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</si>
  <si>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</si>
  <si>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</si>
  <si>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</si>
  <si>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</si>
  <si>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</si>
  <si>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</si>
  <si>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</si>
  <si>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</si>
  <si>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</si>
  <si>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</si>
  <si>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</si>
  <si>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</si>
  <si>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</si>
  <si>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</si>
  <si>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</si>
  <si>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</si>
  <si>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</si>
  <si>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</si>
  <si>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</si>
  <si>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</si>
  <si>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</si>
  <si>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</si>
  <si>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</si>
  <si>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</si>
  <si>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</si>
  <si>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</si>
  <si>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</si>
  <si>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</si>
  <si>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</si>
  <si>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</si>
  <si>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</si>
  <si>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</si>
  <si>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</si>
  <si>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</si>
  <si>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</si>
  <si>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</si>
  <si>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</si>
  <si>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</si>
  <si>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</si>
  <si>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</si>
  <si>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</si>
  <si>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</si>
  <si>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</si>
  <si>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</si>
  <si>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</si>
  <si>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</si>
  <si>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</si>
  <si>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</si>
  <si>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</si>
  <si>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</si>
  <si>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</si>
  <si>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</si>
  <si>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</si>
  <si>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</si>
  <si>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</si>
  <si>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</si>
  <si>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</si>
  <si>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</si>
  <si>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</si>
  <si>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</si>
  <si>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</si>
  <si>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</si>
  <si>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</si>
  <si>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</si>
  <si>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</si>
  <si>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</si>
  <si>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</si>
  <si>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</si>
  <si>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</si>
  <si>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</si>
  <si>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</si>
  <si>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</si>
  <si>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</si>
  <si>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</si>
  <si>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</si>
  <si>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</si>
  <si>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</si>
  <si>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</si>
  <si>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</si>
  <si>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</si>
  <si>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</si>
  <si>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</si>
  <si>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</si>
  <si>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</si>
  <si>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</si>
  <si>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</si>
  <si>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</si>
  <si>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</si>
  <si>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</si>
  <si>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</si>
  <si>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</si>
  <si>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</si>
  <si>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</si>
  <si>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</si>
  <si>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</si>
  <si>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</si>
  <si>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</si>
  <si>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</si>
  <si>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</si>
  <si>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</si>
  <si>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</si>
  <si>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</si>
  <si>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</si>
  <si>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</si>
  <si>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</si>
  <si>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</si>
  <si>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</si>
  <si>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</si>
  <si>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</si>
  <si>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</si>
  <si>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</si>
  <si>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</si>
  <si>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</si>
  <si>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</si>
  <si>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</si>
  <si>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</si>
  <si>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</si>
  <si>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</si>
  <si>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</si>
  <si>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</si>
  <si>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</si>
  <si>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</si>
  <si>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</si>
  <si>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</si>
  <si>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</si>
  <si>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</si>
  <si>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</si>
  <si>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</si>
  <si>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</si>
  <si>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</si>
  <si>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</si>
  <si>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</si>
  <si>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</si>
  <si>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</si>
  <si>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</si>
  <si>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</si>
  <si>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</si>
  <si>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</si>
  <si>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</si>
  <si>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</si>
  <si>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</si>
  <si>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</si>
  <si>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</si>
  <si>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</si>
  <si>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</si>
  <si>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</si>
  <si>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</si>
  <si>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</si>
  <si>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</si>
  <si>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</si>
  <si>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</si>
  <si>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</si>
  <si>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</si>
  <si>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</si>
  <si>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</si>
  <si>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</si>
  <si>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</si>
  <si>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</si>
  <si>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</si>
  <si>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</si>
  <si>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</si>
  <si>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</si>
  <si>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</si>
  <si>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</si>
  <si>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</si>
  <si>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</si>
  <si>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</si>
  <si>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</si>
  <si>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</si>
  <si>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</si>
  <si>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</si>
  <si>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</si>
  <si>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</si>
  <si>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</si>
  <si>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</si>
  <si>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</si>
  <si>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</si>
  <si>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</si>
  <si>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</si>
  <si>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</si>
  <si>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</si>
  <si>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</si>
  <si>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</si>
  <si>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</si>
  <si>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</si>
  <si>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</si>
  <si>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</si>
  <si>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</si>
  <si>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</si>
  <si>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</si>
  <si>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</si>
  <si>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</si>
  <si>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</si>
  <si>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</si>
  <si>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</si>
  <si>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</si>
  <si>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</si>
  <si>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</si>
  <si>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</si>
  <si>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</si>
  <si>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</si>
  <si>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</si>
  <si>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</si>
  <si>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</si>
  <si>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</si>
  <si>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</si>
  <si>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</si>
  <si>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</si>
  <si>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</si>
  <si>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</si>
  <si>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</si>
  <si>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</si>
  <si>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</si>
  <si>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</si>
  <si>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</si>
  <si>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</si>
  <si>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</si>
  <si>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</si>
  <si>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</si>
  <si>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</si>
  <si>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</si>
  <si>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</si>
  <si>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</si>
  <si>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</si>
  <si>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</si>
  <si>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</si>
  <si>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</si>
  <si>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</si>
  <si>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</si>
  <si>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</si>
  <si>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</si>
  <si>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</si>
  <si>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</si>
  <si>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</si>
  <si>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</si>
  <si>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</si>
  <si>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</si>
  <si>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</si>
  <si>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</si>
  <si>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</si>
  <si>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</si>
  <si>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</si>
  <si>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</si>
  <si>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</si>
  <si>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</si>
  <si>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</si>
  <si>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</si>
  <si>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</si>
  <si>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</si>
  <si>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</si>
  <si>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</si>
  <si>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</si>
  <si>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</si>
  <si>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</si>
  <si>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</si>
  <si>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</si>
  <si>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</si>
  <si>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</si>
  <si>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</si>
  <si>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</si>
  <si>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</si>
  <si>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</si>
  <si>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</si>
  <si>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</si>
  <si>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</si>
  <si>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</si>
  <si>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</si>
  <si>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</si>
  <si>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</si>
  <si>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</si>
  <si>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</si>
  <si>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</si>
  <si>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</si>
  <si>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</si>
  <si>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</si>
  <si>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</si>
  <si>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</si>
  <si>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</si>
  <si>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</si>
  <si>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</si>
  <si>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</si>
  <si>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</si>
  <si>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</si>
  <si>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</si>
  <si>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</si>
  <si>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</si>
  <si>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</si>
  <si>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</si>
  <si>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</si>
  <si>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</si>
  <si>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</si>
  <si>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</si>
  <si>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</si>
  <si>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</si>
  <si>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</si>
  <si>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</si>
  <si>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</si>
  <si>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</si>
  <si>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</si>
  <si>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</si>
  <si>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</si>
  <si>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</si>
  <si>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</si>
  <si>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</si>
  <si>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</si>
  <si>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</si>
  <si>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</si>
  <si>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</si>
  <si>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</si>
  <si>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</si>
  <si>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</si>
  <si>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</si>
  <si>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</si>
  <si>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</si>
  <si>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</si>
  <si>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</si>
  <si>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</si>
  <si>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</si>
  <si>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</si>
  <si>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</si>
  <si>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</si>
  <si>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</si>
  <si>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</si>
  <si>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</si>
  <si>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</si>
  <si>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</si>
  <si>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</si>
  <si>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</si>
  <si>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</si>
  <si>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</si>
  <si>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</si>
  <si>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</si>
  <si>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</si>
  <si>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</si>
  <si>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</si>
  <si>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</si>
  <si>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</si>
  <si>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</si>
  <si>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</si>
  <si>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</si>
  <si>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</si>
  <si>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</si>
  <si>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</si>
  <si>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</si>
  <si>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</si>
  <si>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</si>
  <si>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</si>
  <si>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</si>
  <si>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</si>
  <si>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</si>
  <si>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</si>
  <si>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</si>
  <si>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</si>
  <si>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</si>
  <si>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</si>
  <si>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</si>
  <si>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</si>
  <si>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</si>
  <si>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</si>
  <si>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</si>
  <si>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</si>
  <si>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</si>
  <si>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</si>
  <si>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</si>
  <si>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</si>
  <si>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</si>
  <si>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</si>
  <si>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</si>
  <si>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</si>
  <si>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</si>
  <si>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</si>
  <si>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</si>
  <si>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</si>
  <si>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</si>
  <si>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</si>
  <si>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</si>
  <si>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</si>
  <si>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</si>
  <si>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</si>
  <si>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</si>
  <si>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</si>
  <si>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</si>
  <si>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</si>
  <si>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</si>
  <si>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</si>
  <si>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</si>
  <si>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</si>
  <si>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</si>
  <si>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</si>
  <si>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</si>
  <si>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</si>
  <si>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</si>
  <si>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</si>
  <si>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</si>
  <si>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</si>
  <si>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</si>
  <si>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</si>
  <si>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</si>
  <si>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</si>
  <si>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</si>
  <si>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</si>
  <si>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</si>
  <si>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</si>
  <si>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</si>
  <si>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</si>
  <si>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</si>
  <si>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</si>
  <si>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</si>
  <si>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</si>
  <si>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</si>
  <si>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</si>
  <si>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</si>
  <si>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</si>
  <si>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</si>
  <si>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</si>
  <si>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</si>
  <si>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</si>
  <si>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</si>
  <si>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</si>
  <si>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</si>
  <si>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</si>
  <si>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</si>
  <si>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</si>
  <si>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</si>
  <si>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</si>
  <si>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</si>
  <si>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</si>
  <si>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</si>
  <si>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</si>
  <si>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</si>
  <si>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</si>
  <si>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</si>
  <si>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</si>
  <si>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</si>
  <si>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</si>
  <si>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</si>
  <si>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</si>
  <si>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</si>
  <si>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</si>
  <si>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</si>
  <si>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</si>
  <si>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</si>
  <si>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</si>
  <si>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</si>
  <si>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</si>
  <si>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</si>
  <si>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</si>
  <si>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</si>
  <si>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</si>
  <si>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</si>
  <si>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</si>
  <si>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</si>
  <si>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</si>
  <si>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</si>
  <si>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</si>
  <si>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</si>
  <si>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</si>
  <si>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</si>
  <si>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</si>
  <si>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</si>
  <si>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</si>
  <si>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</si>
  <si>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</si>
  <si>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</si>
  <si>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</si>
  <si>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</si>
  <si>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</si>
  <si>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</si>
  <si>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</si>
  <si>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</si>
  <si>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</si>
  <si>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</si>
  <si>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</si>
  <si>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</si>
  <si>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</si>
  <si>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</si>
  <si>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</si>
  <si>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</si>
  <si>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</si>
  <si>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</si>
  <si>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</si>
  <si>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</si>
  <si>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</si>
  <si>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</si>
  <si>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</si>
  <si>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</si>
  <si>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</si>
  <si>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</si>
  <si>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</si>
  <si>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</si>
  <si>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</si>
  <si>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</si>
  <si>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</si>
  <si>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</si>
  <si>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</si>
  <si>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</si>
  <si>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</si>
  <si>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</si>
  <si>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</si>
  <si>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</si>
  <si>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</si>
  <si>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</si>
  <si>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</si>
  <si>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</si>
  <si>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</si>
  <si>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</si>
  <si>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</si>
  <si>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</si>
  <si>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</si>
  <si>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</si>
  <si>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</si>
  <si>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</si>
  <si>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</si>
  <si>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</si>
  <si>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</si>
  <si>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</si>
  <si>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</si>
  <si>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</si>
  <si>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</si>
  <si>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</si>
  <si>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</si>
  <si>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</si>
  <si>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</si>
  <si>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</si>
  <si>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</si>
  <si>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</si>
  <si>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</si>
  <si>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</si>
  <si>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</si>
  <si>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</si>
  <si>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</si>
  <si>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</si>
  <si>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</si>
  <si>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</si>
  <si>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</si>
  <si>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</si>
  <si>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</si>
  <si>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</si>
  <si>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</si>
  <si>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</si>
  <si>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</si>
  <si>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</si>
  <si>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</si>
  <si>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</si>
  <si>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</si>
  <si>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</si>
  <si>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</si>
  <si>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</si>
  <si>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</si>
  <si>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</si>
  <si>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</si>
  <si>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</si>
  <si>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</si>
  <si>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</si>
  <si>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</si>
  <si>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</si>
  <si>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</si>
  <si>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</si>
  <si>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</si>
  <si>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</si>
  <si>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</si>
  <si>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</si>
  <si>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</si>
  <si>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</si>
  <si>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</si>
  <si>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</si>
  <si>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</si>
  <si>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</si>
  <si>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</si>
  <si>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</si>
  <si>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</si>
  <si>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</si>
  <si>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</si>
  <si>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</si>
  <si>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</si>
  <si>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</si>
  <si>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</si>
  <si>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</si>
  <si>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</si>
  <si>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</si>
  <si>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</si>
  <si>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</si>
  <si>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</si>
  <si>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</si>
  <si>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</si>
  <si>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</si>
  <si>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</si>
  <si>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</si>
  <si>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</si>
  <si>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</si>
  <si>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</si>
  <si>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</si>
  <si>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</si>
  <si>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</si>
  <si>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</si>
  <si>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</si>
  <si>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</si>
  <si>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</si>
  <si>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</si>
  <si>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</si>
  <si>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</si>
  <si>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</si>
  <si>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</si>
  <si>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</si>
  <si>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</si>
  <si>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</si>
  <si>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</si>
  <si>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</si>
  <si>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</si>
  <si>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</si>
  <si>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</si>
  <si>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</si>
  <si>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</si>
  <si>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</si>
  <si>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</si>
  <si>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</si>
  <si>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</si>
  <si>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</si>
  <si>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</si>
  <si>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</si>
  <si>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</si>
  <si>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</si>
  <si>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</si>
  <si>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</si>
  <si>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</si>
  <si>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</si>
  <si>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</si>
  <si>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</si>
  <si>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</si>
  <si>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</si>
  <si>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</si>
  <si>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</si>
  <si>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</si>
  <si>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</si>
  <si>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</si>
  <si>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</si>
  <si>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</si>
  <si>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</si>
  <si>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</si>
  <si>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</si>
  <si>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</si>
  <si>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</si>
  <si>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</si>
  <si>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</si>
  <si>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</si>
  <si>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</si>
  <si>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</si>
  <si>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</si>
  <si>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</si>
  <si>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</si>
  <si>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</si>
  <si>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</si>
  <si>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</si>
  <si>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</si>
  <si>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</si>
  <si>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</si>
  <si>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</si>
  <si>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</si>
  <si>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</si>
  <si>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</si>
  <si>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</si>
  <si>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</si>
  <si>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</si>
  <si>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</si>
  <si>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</si>
  <si>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</si>
  <si>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</si>
  <si>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</si>
  <si>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</si>
  <si>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</si>
  <si>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</si>
  <si>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</si>
  <si>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</si>
  <si>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</si>
  <si>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</si>
  <si>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</si>
  <si>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</si>
  <si>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</si>
  <si>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</si>
  <si>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</si>
  <si>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</si>
  <si>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</si>
  <si>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</si>
  <si>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</si>
  <si>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</si>
  <si>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</si>
  <si>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</si>
  <si>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</si>
  <si>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</si>
  <si>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</si>
  <si>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</si>
  <si>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</si>
  <si>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</si>
  <si>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</si>
  <si>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</si>
  <si>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</si>
  <si>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</si>
  <si>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</si>
  <si>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</si>
  <si>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</si>
  <si>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</si>
  <si>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</si>
  <si>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</si>
  <si>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</si>
  <si>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</si>
  <si>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</si>
  <si>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</si>
  <si>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</si>
  <si>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</si>
  <si>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</si>
  <si>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</si>
  <si>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</si>
  <si>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</si>
  <si>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</si>
  <si>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</si>
  <si>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</si>
  <si>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</si>
  <si>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</si>
  <si>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</si>
  <si>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</si>
  <si>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</si>
  <si>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</si>
  <si>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</si>
  <si>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</si>
  <si>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</si>
  <si>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</si>
  <si>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</si>
  <si>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</si>
  <si>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</si>
  <si>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</si>
  <si>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</si>
  <si>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</si>
  <si>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</si>
  <si>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</si>
  <si>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</si>
  <si>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</si>
  <si>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</si>
  <si>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</si>
  <si>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</si>
  <si>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</si>
  <si>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</si>
  <si>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</si>
  <si>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</si>
  <si>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</si>
  <si>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</si>
  <si>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</si>
  <si>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</si>
  <si>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</si>
  <si>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</si>
  <si>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</si>
  <si>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</si>
  <si>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</si>
  <si>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</si>
  <si>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</si>
  <si>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</si>
  <si>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</si>
  <si>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</si>
  <si>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</si>
  <si>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</si>
  <si>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</si>
  <si>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</si>
  <si>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</si>
  <si>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</si>
  <si>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</si>
  <si>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</si>
  <si>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</si>
  <si>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</si>
  <si>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</si>
  <si>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</si>
  <si>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</si>
  <si>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</si>
  <si>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</si>
  <si>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</si>
  <si>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</si>
  <si>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</si>
  <si>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</si>
  <si>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</si>
  <si>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</si>
  <si>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</si>
  <si>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</si>
  <si>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</si>
  <si>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</si>
  <si>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</si>
  <si>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</si>
  <si>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</si>
  <si>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</si>
  <si>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</si>
  <si>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</si>
  <si>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</si>
  <si>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</si>
  <si>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</si>
  <si>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</si>
  <si>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</si>
  <si>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</si>
  <si>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</si>
  <si>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</si>
  <si>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</si>
  <si>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</si>
  <si>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</si>
  <si>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</si>
  <si>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</si>
  <si>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</si>
  <si>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</si>
  <si>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</si>
  <si>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</si>
  <si>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</si>
  <si>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</si>
  <si>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</si>
  <si>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</si>
  <si>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</si>
  <si>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</si>
  <si>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</si>
  <si>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</si>
  <si>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</si>
  <si>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</si>
  <si>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</si>
  <si>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</si>
  <si>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</si>
  <si>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</si>
  <si>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</si>
  <si>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</si>
  <si>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</si>
  <si>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</si>
  <si>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</si>
  <si>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</si>
  <si>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</si>
  <si>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</si>
  <si>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</si>
  <si>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</si>
  <si>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</si>
  <si>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</si>
  <si>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</si>
  <si>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</si>
  <si>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</si>
  <si>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</si>
  <si>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</si>
  <si>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</si>
  <si>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</si>
  <si>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</si>
  <si>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</si>
  <si>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</si>
  <si>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</si>
  <si>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</si>
  <si>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</si>
  <si>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</si>
  <si>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</si>
  <si>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</si>
  <si>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</si>
  <si>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</si>
  <si>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</si>
  <si>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</si>
  <si>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</si>
  <si>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</si>
  <si>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</si>
  <si>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</si>
  <si>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</si>
  <si>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</si>
  <si>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</si>
  <si>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</si>
  <si>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</si>
  <si>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</si>
  <si>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</si>
  <si>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</si>
  <si>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</si>
  <si>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</si>
  <si>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</si>
  <si>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</si>
  <si>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</si>
  <si>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</si>
  <si>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</si>
  <si>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</si>
  <si>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</si>
  <si>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</si>
  <si>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</si>
  <si>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</si>
  <si>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</si>
  <si>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</si>
  <si>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</si>
  <si>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</si>
  <si>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</si>
  <si>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</si>
  <si>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</si>
  <si>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</si>
  <si>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</si>
  <si>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</si>
  <si>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</si>
  <si>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</si>
  <si>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</si>
  <si>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</si>
  <si>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</si>
  <si>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</si>
  <si>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</si>
  <si>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</si>
  <si>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</si>
  <si>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</si>
  <si>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</si>
  <si>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</si>
  <si>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</si>
  <si>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</si>
  <si>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</si>
  <si>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</si>
  <si>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</si>
  <si>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</si>
  <si>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</si>
  <si>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</si>
  <si>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</si>
  <si>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</si>
  <si>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</si>
  <si>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</si>
  <si>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</si>
  <si>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</si>
  <si>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</si>
  <si>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</si>
  <si>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</si>
  <si>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</si>
  <si>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</si>
  <si>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</si>
  <si>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</si>
  <si>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</si>
  <si>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</si>
  <si>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</si>
  <si>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</si>
  <si>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</si>
  <si>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</si>
  <si>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</si>
  <si>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</si>
  <si>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</si>
  <si>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</si>
  <si>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</si>
  <si>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</si>
  <si>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</si>
  <si>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</si>
  <si>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</si>
  <si>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</si>
  <si>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</si>
  <si>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</si>
  <si>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</si>
  <si>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</si>
  <si>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</si>
  <si>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</si>
  <si>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</si>
  <si>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</si>
  <si>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</si>
  <si>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</si>
  <si>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</si>
  <si>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</si>
  <si>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</si>
  <si>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</si>
  <si>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</si>
  <si>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</si>
  <si>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</si>
  <si>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</si>
  <si>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</si>
  <si>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</si>
  <si>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</si>
  <si>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</si>
  <si>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</si>
  <si>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</si>
  <si>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</si>
  <si>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</si>
  <si>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</si>
  <si>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</si>
  <si>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</si>
  <si>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</si>
  <si>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</si>
  <si>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</si>
  <si>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</si>
  <si>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</si>
  <si>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</si>
  <si>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</si>
  <si>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</si>
  <si>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</si>
  <si>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</si>
  <si>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</si>
  <si>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</si>
  <si>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</si>
  <si>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</si>
  <si>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</si>
  <si>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</si>
  <si>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</si>
  <si>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</si>
  <si>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</si>
  <si>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</si>
  <si>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</si>
  <si>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</si>
  <si>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</si>
  <si>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</si>
  <si>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</si>
  <si>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</si>
  <si>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</si>
  <si>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</si>
  <si>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</si>
  <si>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</si>
  <si>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</si>
  <si>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</si>
  <si>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</si>
  <si>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</si>
  <si>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</si>
  <si>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</si>
  <si>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</si>
  <si>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</si>
  <si>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</si>
  <si>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</si>
  <si>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</si>
  <si>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</si>
  <si>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</si>
  <si>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</si>
  <si>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</si>
  <si>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</si>
  <si>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</si>
  <si>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</si>
  <si>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</si>
  <si>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</si>
  <si>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</si>
  <si>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</si>
  <si>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</si>
  <si>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</si>
  <si>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</si>
  <si>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</si>
  <si>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</si>
  <si>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</si>
  <si>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</si>
  <si>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</si>
  <si>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</si>
  <si>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</si>
  <si>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</si>
  <si>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</si>
  <si>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</si>
  <si>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</si>
  <si>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</si>
  <si>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</si>
  <si>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</si>
  <si>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</si>
  <si>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</si>
  <si>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</si>
  <si>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</si>
  <si>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</si>
  <si>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</si>
  <si>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</si>
  <si>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</si>
  <si>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</si>
  <si>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</si>
  <si>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</si>
  <si>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</si>
  <si>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</si>
  <si>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</si>
  <si>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</si>
  <si>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</si>
  <si>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</si>
  <si>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</si>
  <si>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</si>
  <si>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</si>
  <si>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</si>
  <si>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</si>
  <si>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</si>
  <si>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</si>
  <si>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</si>
  <si>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</si>
  <si>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</si>
  <si>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</si>
  <si>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</si>
  <si>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</si>
  <si>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</si>
  <si>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</si>
  <si>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</si>
  <si>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</si>
  <si>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</si>
  <si>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</si>
  <si>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</si>
  <si>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</si>
  <si>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</si>
  <si>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</si>
  <si>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</si>
  <si>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</si>
  <si>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</si>
  <si>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</si>
  <si>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</si>
  <si>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</si>
  <si>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</si>
  <si>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</si>
  <si>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</si>
  <si>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</si>
  <si>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</si>
  <si>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</si>
  <si>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</si>
  <si>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</si>
  <si>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</si>
  <si>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</si>
  <si>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</si>
  <si>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</si>
  <si>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</si>
  <si>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</si>
  <si>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</si>
  <si>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</si>
  <si>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</si>
  <si>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</si>
  <si>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</si>
  <si>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</si>
  <si>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</si>
  <si>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</si>
  <si>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</si>
  <si>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</si>
  <si>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</si>
  <si>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</si>
  <si>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</si>
  <si>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</si>
  <si>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</si>
  <si>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</si>
  <si>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</si>
  <si>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</si>
  <si>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</si>
  <si>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</si>
  <si>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</si>
  <si>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</si>
  <si>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</si>
  <si>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</si>
  <si>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</si>
  <si>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</si>
  <si>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</si>
  <si>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</si>
  <si>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</si>
  <si>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</si>
  <si>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</si>
  <si>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</si>
  <si>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</si>
  <si>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</si>
  <si>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</si>
  <si>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</si>
  <si>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</si>
  <si>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</si>
  <si>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</si>
  <si>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</si>
  <si>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</si>
  <si>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</si>
  <si>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</si>
  <si>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</si>
  <si>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</si>
  <si>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</si>
  <si>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</si>
  <si>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</si>
  <si>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</si>
  <si>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</si>
  <si>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</si>
  <si>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</si>
  <si>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</si>
  <si>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</si>
  <si>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</si>
  <si>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</si>
  <si>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</si>
  <si>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</si>
  <si>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</si>
  <si>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</si>
  <si>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</si>
  <si>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</si>
  <si>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</si>
  <si>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</si>
  <si>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</si>
  <si>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</si>
  <si>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</si>
  <si>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</si>
  <si>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</si>
  <si>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</si>
  <si>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</si>
  <si>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</si>
  <si>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</si>
  <si>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</si>
  <si>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</si>
  <si>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</si>
  <si>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</si>
  <si>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</si>
  <si>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</si>
  <si>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</si>
  <si>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</si>
  <si>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</si>
  <si>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</si>
  <si>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</si>
  <si>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</si>
  <si>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</si>
  <si>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</si>
  <si>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</si>
  <si>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</si>
  <si>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</si>
  <si>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</si>
  <si>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</si>
  <si>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</si>
  <si>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</si>
  <si>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</si>
  <si>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</si>
  <si>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</si>
  <si>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</si>
  <si>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</si>
  <si>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</si>
  <si>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</si>
  <si>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</si>
  <si>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</si>
  <si>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</si>
  <si>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</si>
  <si>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</si>
  <si>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</si>
  <si>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</si>
  <si>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</si>
  <si>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</si>
  <si>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</si>
  <si>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</si>
  <si>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</si>
  <si>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</si>
  <si>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</si>
  <si>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</si>
  <si>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</si>
  <si>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</si>
  <si>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</si>
  <si>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</si>
  <si>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</si>
  <si>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</si>
  <si>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</si>
  <si>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</si>
  <si>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</si>
  <si>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</si>
  <si>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</si>
  <si>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</si>
  <si>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</si>
  <si>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</si>
  <si>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</si>
  <si>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</si>
  <si>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</si>
  <si>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</si>
  <si>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</si>
  <si>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</si>
  <si>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</si>
  <si>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</si>
  <si>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</si>
  <si>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</si>
  <si>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</si>
  <si>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</si>
  <si>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</si>
  <si>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</si>
  <si>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</si>
  <si>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</si>
  <si>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</si>
  <si>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</si>
  <si>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</si>
  <si>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</si>
  <si>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</si>
  <si>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</si>
  <si>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</si>
  <si>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</si>
  <si>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</si>
  <si>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</si>
  <si>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</si>
  <si>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</si>
  <si>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</si>
  <si>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</si>
  <si>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</si>
  <si>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</si>
  <si>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</si>
  <si>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</si>
  <si>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</si>
  <si>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</si>
  <si>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</si>
  <si>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</si>
  <si>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</si>
  <si>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</si>
  <si>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</si>
  <si>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</si>
  <si>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</si>
  <si>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</si>
  <si>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</si>
  <si>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</si>
  <si>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</si>
  <si>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</si>
  <si>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</si>
  <si>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</si>
  <si>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</si>
  <si>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</si>
  <si>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</si>
  <si>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</si>
  <si>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</si>
  <si>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</si>
  <si>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</si>
  <si>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</si>
  <si>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</si>
  <si>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</si>
  <si>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</si>
  <si>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</si>
  <si>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</si>
  <si>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</si>
  <si>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</si>
  <si>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</si>
  <si>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</si>
  <si>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</si>
  <si>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</si>
  <si>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</si>
  <si>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</si>
  <si>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</si>
  <si>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</si>
  <si>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</si>
  <si>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</si>
  <si>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</si>
  <si>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</si>
  <si>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</si>
  <si>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</si>
  <si>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</si>
  <si>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</si>
  <si>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</si>
  <si>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</si>
  <si>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</si>
  <si>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</si>
  <si>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</si>
  <si>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</si>
  <si>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</si>
  <si>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</si>
  <si>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</si>
  <si>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</si>
  <si>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</si>
  <si>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</si>
  <si>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</si>
  <si>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</si>
  <si>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</si>
  <si>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</si>
  <si>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</si>
  <si>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</si>
  <si>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</si>
  <si>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</si>
  <si>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</si>
  <si>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</si>
  <si>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</si>
  <si>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</si>
  <si>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</si>
  <si>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</si>
  <si>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</si>
  <si>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</si>
  <si>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</si>
  <si>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</si>
  <si>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</si>
  <si>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</si>
  <si>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</si>
  <si>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</si>
  <si>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</si>
  <si>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</si>
  <si>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</si>
  <si>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</si>
  <si>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</si>
  <si>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</si>
  <si>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</si>
  <si>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</si>
  <si>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</si>
  <si>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</si>
  <si>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</si>
  <si>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</si>
  <si>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</si>
  <si>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</si>
  <si>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</si>
  <si>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</si>
  <si>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</si>
  <si>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</si>
  <si>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</si>
  <si>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</si>
  <si>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</si>
  <si>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</si>
  <si>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</si>
  <si>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</si>
  <si>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</si>
  <si>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</si>
  <si>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</si>
  <si>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</si>
  <si>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</si>
  <si>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</si>
  <si>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</si>
  <si>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</si>
  <si>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</si>
  <si>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</si>
  <si>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</si>
  <si>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</si>
  <si>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</si>
  <si>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</si>
  <si>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</si>
  <si>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</si>
  <si>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</si>
  <si>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</si>
  <si>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</si>
  <si>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</si>
  <si>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</si>
  <si>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</si>
  <si>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</si>
  <si>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</si>
  <si>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</si>
  <si>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</si>
  <si>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</si>
  <si>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</si>
  <si>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</si>
  <si>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</si>
  <si>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</si>
  <si>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</si>
  <si>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</si>
  <si>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</si>
  <si>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</si>
  <si>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</si>
  <si>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</si>
  <si>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</si>
  <si>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</si>
  <si>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</si>
  <si>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</si>
  <si>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</si>
  <si>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</si>
  <si>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</si>
  <si>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</si>
  <si>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</si>
  <si>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</si>
  <si>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</si>
  <si>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</si>
  <si>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</si>
  <si>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</si>
  <si>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</si>
  <si>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</si>
  <si>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</si>
  <si>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</si>
  <si>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</si>
  <si>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</si>
  <si>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</si>
  <si>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</si>
  <si>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</si>
  <si>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</si>
  <si>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</si>
  <si>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</si>
  <si>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</si>
  <si>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</si>
  <si>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</si>
  <si>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</si>
  <si>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</si>
  <si>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</si>
  <si>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</si>
  <si>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</si>
  <si>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</si>
  <si>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</si>
  <si>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</si>
  <si>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</si>
  <si>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</si>
  <si>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</si>
  <si>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</si>
  <si>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</si>
  <si>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</si>
  <si>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</si>
  <si>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</si>
  <si>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</si>
  <si>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</si>
  <si>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</si>
  <si>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</si>
  <si>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</si>
  <si>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</si>
  <si>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</si>
  <si>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</si>
  <si>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</si>
  <si>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</si>
  <si>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</si>
  <si>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</si>
  <si>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</si>
  <si>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</si>
  <si>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</si>
  <si>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</si>
  <si>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</si>
  <si>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</si>
  <si>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</si>
  <si>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</si>
  <si>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</si>
  <si>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</si>
  <si>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</si>
  <si>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</si>
  <si>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</si>
  <si>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</si>
  <si>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</si>
  <si>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</si>
  <si>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</si>
  <si>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</si>
  <si>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</si>
  <si>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</si>
  <si>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</si>
  <si>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</si>
  <si>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</si>
  <si>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</si>
  <si>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</si>
  <si>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</si>
  <si>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</si>
  <si>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</si>
  <si>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</si>
  <si>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</si>
  <si>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</si>
  <si>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</si>
  <si>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</si>
  <si>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</si>
  <si>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</si>
  <si>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</si>
  <si>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</si>
  <si>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</si>
  <si>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</si>
  <si>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</si>
  <si>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</si>
  <si>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</si>
  <si>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</si>
  <si>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</si>
  <si>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</si>
  <si>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</si>
  <si>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</si>
  <si>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</si>
  <si>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</si>
  <si>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</si>
  <si>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</si>
  <si>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</si>
  <si>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</si>
  <si>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</si>
  <si>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</si>
  <si>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</si>
  <si>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</si>
  <si>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</si>
  <si>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</si>
  <si>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</si>
  <si>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</si>
  <si>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</si>
  <si>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</si>
  <si>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</si>
  <si>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</si>
  <si>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</si>
  <si>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</si>
  <si>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</si>
  <si>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</si>
  <si>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</si>
  <si>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</si>
  <si>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</si>
  <si>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</si>
  <si>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</si>
  <si>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</si>
  <si>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</si>
  <si>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</si>
  <si>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</si>
  <si>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</si>
  <si>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</si>
  <si>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</si>
  <si>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</si>
  <si>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</si>
  <si>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</si>
  <si>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</si>
  <si>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</si>
  <si>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</si>
  <si>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</si>
  <si>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</si>
  <si>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</si>
  <si>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</si>
  <si>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</si>
  <si>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</si>
  <si>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</si>
  <si>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</si>
  <si>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</si>
  <si>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</si>
  <si>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</si>
  <si>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</si>
  <si>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</si>
  <si>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</si>
  <si>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</si>
  <si>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</si>
  <si>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</si>
  <si>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</si>
  <si>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</si>
  <si>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</si>
  <si>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</si>
  <si>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</si>
  <si>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</si>
  <si>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</si>
  <si>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</si>
  <si>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</si>
  <si>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</si>
  <si>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</si>
  <si>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</si>
  <si>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</si>
  <si>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</si>
  <si>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</si>
  <si>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</si>
  <si>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</si>
  <si>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</si>
  <si>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</si>
  <si>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</si>
  <si>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</si>
  <si>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</si>
  <si>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</si>
  <si>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</si>
  <si>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</si>
  <si>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</si>
  <si>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</si>
  <si>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</si>
  <si>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</si>
  <si>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</si>
  <si>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</si>
  <si>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</si>
  <si>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</si>
  <si>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</si>
  <si>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</si>
  <si>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</si>
  <si>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</si>
  <si>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</si>
  <si>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</si>
  <si>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</si>
  <si>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</si>
  <si>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</si>
  <si>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</si>
  <si>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</si>
  <si>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</si>
  <si>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</si>
  <si>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</si>
  <si>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</si>
  <si>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</si>
  <si>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</si>
  <si>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</si>
  <si>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</si>
  <si>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</si>
  <si>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</si>
  <si>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</si>
  <si>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</si>
  <si>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</si>
  <si>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</si>
  <si>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</si>
  <si>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</si>
  <si>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</si>
  <si>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</si>
  <si>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</si>
  <si>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</si>
  <si>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</si>
  <si>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</si>
  <si>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</si>
  <si>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</si>
  <si>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</si>
  <si>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</si>
  <si>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</si>
  <si>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</si>
  <si>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</si>
  <si>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</si>
  <si>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</si>
  <si>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</si>
  <si>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</si>
  <si>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</si>
  <si>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</si>
  <si>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</si>
  <si>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</si>
  <si>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</si>
  <si>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</si>
  <si>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</si>
  <si>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</si>
  <si>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</si>
  <si>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</si>
  <si>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</si>
  <si>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</si>
  <si>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</si>
  <si>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</si>
  <si>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</si>
  <si>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</si>
  <si>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</si>
  <si>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</si>
  <si>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</si>
  <si>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</si>
  <si>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</si>
  <si>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</si>
  <si>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</si>
  <si>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</si>
  <si>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</si>
  <si>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</si>
  <si>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</si>
  <si>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</si>
  <si>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</si>
  <si>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</si>
  <si>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</si>
  <si>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</si>
  <si>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</si>
  <si>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</si>
  <si>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</si>
  <si>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</si>
  <si>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</si>
  <si>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</si>
  <si>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</si>
  <si>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</si>
  <si>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</si>
  <si>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</si>
  <si>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</si>
  <si>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</si>
  <si>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</si>
  <si>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</si>
  <si>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</si>
  <si>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</si>
  <si>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</si>
  <si>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</si>
  <si>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</si>
  <si>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</si>
  <si>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</si>
  <si>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</si>
  <si>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</si>
  <si>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</si>
  <si>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</si>
  <si>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</si>
  <si>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</si>
  <si>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</si>
  <si>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</si>
  <si>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</si>
  <si>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</si>
  <si>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</si>
  <si>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</si>
  <si>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</si>
  <si>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</si>
  <si>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</si>
  <si>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</si>
  <si>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</si>
  <si>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</si>
  <si>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</si>
  <si>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</si>
  <si>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</si>
  <si>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</si>
  <si>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</si>
  <si>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</si>
  <si>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</si>
  <si>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</si>
  <si>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</si>
  <si>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</si>
  <si>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</si>
  <si>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</si>
  <si>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</si>
  <si>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</si>
  <si>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</si>
  <si>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</si>
  <si>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</si>
  <si>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</si>
  <si>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</si>
  <si>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</si>
  <si>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</si>
  <si>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</si>
  <si>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</si>
  <si>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</si>
  <si>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</si>
  <si>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</si>
  <si>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</si>
  <si>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</si>
  <si>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</si>
  <si>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</si>
  <si>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</si>
  <si>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</si>
  <si>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</si>
  <si>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</si>
  <si>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</si>
  <si>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</si>
  <si>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</si>
  <si>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</si>
  <si>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</si>
  <si>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</si>
  <si>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</si>
  <si>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</si>
  <si>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</si>
  <si>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</si>
  <si>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</si>
  <si>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</si>
  <si>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</si>
  <si>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</si>
  <si>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</si>
  <si>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</si>
  <si>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</si>
  <si>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</si>
  <si>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</si>
  <si>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</si>
  <si>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</si>
  <si>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</si>
  <si>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</si>
  <si>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</si>
  <si>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</si>
  <si>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</si>
  <si>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</si>
  <si>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</si>
  <si>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</si>
  <si>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</si>
  <si>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</si>
  <si>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</si>
  <si>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</si>
  <si>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</si>
  <si>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</si>
  <si>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</si>
  <si>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</si>
  <si>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</si>
  <si>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</si>
  <si>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</si>
  <si>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</si>
  <si>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</si>
  <si>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</si>
  <si>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</si>
  <si>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</si>
  <si>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</si>
  <si>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</si>
  <si>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</si>
  <si>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</si>
  <si>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</si>
  <si>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</si>
  <si>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</si>
  <si>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</si>
  <si>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</si>
  <si>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</si>
  <si>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</si>
  <si>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</si>
  <si>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</si>
  <si>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</si>
  <si>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</si>
  <si>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</si>
  <si>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</si>
  <si>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</si>
  <si>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</si>
  <si>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</si>
  <si>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</si>
  <si>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</si>
  <si>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</si>
  <si>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</si>
  <si>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</si>
  <si>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</si>
  <si>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</si>
  <si>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</si>
  <si>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</si>
  <si>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</si>
  <si>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</si>
  <si>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</si>
  <si>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</si>
  <si>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</si>
  <si>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</si>
  <si>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</si>
  <si>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</si>
  <si>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</si>
  <si>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</si>
  <si>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</si>
  <si>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</si>
  <si>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</si>
  <si>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</si>
  <si>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</si>
  <si>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</si>
  <si>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</si>
  <si>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</si>
  <si>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</si>
  <si>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</si>
  <si>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</si>
  <si>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</si>
  <si>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</si>
  <si>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</si>
  <si>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</si>
  <si>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</si>
  <si>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</si>
  <si>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</si>
  <si>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</si>
  <si>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</si>
  <si>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</si>
  <si>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</si>
  <si>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</si>
  <si>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</si>
  <si>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</si>
  <si>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</si>
  <si>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</si>
  <si>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</si>
  <si>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</si>
  <si>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</si>
  <si>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</si>
  <si>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</si>
  <si>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</si>
  <si>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</si>
  <si>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</si>
  <si>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</si>
  <si>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</si>
  <si>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</si>
  <si>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</si>
  <si>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</si>
  <si>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</si>
  <si>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</si>
  <si>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</si>
  <si>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</si>
  <si>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</si>
  <si>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</si>
  <si>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</si>
  <si>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</si>
  <si>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</si>
  <si>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</si>
  <si>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</si>
  <si>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</si>
  <si>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</si>
  <si>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</si>
  <si>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</si>
  <si>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</si>
  <si>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</si>
  <si>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</si>
  <si>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</si>
  <si>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</si>
  <si>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</si>
  <si>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</si>
  <si>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</si>
  <si>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</si>
  <si>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</si>
  <si>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</si>
  <si>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</si>
  <si>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</si>
  <si>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</si>
  <si>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</si>
  <si>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</si>
  <si>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</si>
  <si>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</si>
  <si>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</si>
  <si>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</si>
  <si>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</si>
  <si>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</si>
  <si>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</si>
  <si>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</si>
  <si>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</si>
  <si>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</si>
  <si>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</si>
  <si>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</si>
  <si>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</si>
  <si>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</si>
  <si>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</si>
  <si>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</si>
  <si>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</si>
  <si>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</si>
  <si>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</si>
  <si>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</si>
  <si>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</si>
  <si>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</si>
  <si>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</si>
  <si>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</si>
  <si>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</si>
  <si>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</si>
  <si>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</si>
  <si>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</si>
  <si>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</si>
  <si>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</si>
  <si>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</si>
  <si>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</si>
  <si>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</si>
  <si>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</si>
  <si>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</si>
  <si>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</si>
  <si>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</si>
  <si>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</si>
  <si>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</si>
  <si>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</si>
  <si>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</si>
  <si>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</si>
  <si>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</si>
  <si>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</si>
  <si>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</si>
  <si>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</si>
  <si>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</si>
  <si>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</si>
  <si>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</si>
  <si>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</si>
  <si>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</si>
  <si>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</si>
  <si>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</si>
  <si>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</si>
  <si>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</si>
  <si>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</si>
  <si>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</si>
  <si>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</si>
  <si>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</si>
  <si>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</si>
  <si>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</si>
  <si>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</si>
  <si>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</si>
  <si>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</si>
  <si>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</si>
  <si>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</si>
  <si>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</si>
  <si>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</si>
  <si>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</si>
  <si>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</si>
  <si>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</si>
  <si>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</si>
  <si>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</si>
  <si>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</si>
  <si>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</si>
  <si>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</si>
  <si>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</si>
  <si>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</si>
  <si>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</si>
  <si>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</si>
  <si>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</si>
  <si>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</si>
  <si>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</si>
  <si>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</si>
  <si>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</si>
  <si>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</si>
  <si>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</si>
  <si>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</si>
  <si>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</si>
  <si>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</si>
  <si>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</si>
  <si>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</si>
  <si>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</si>
  <si>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</si>
  <si>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</si>
  <si>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</si>
  <si>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</si>
  <si>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</si>
  <si>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</si>
  <si>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</si>
  <si>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</si>
  <si>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</si>
  <si>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</si>
  <si>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</si>
  <si>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</si>
  <si>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</si>
  <si>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</si>
  <si>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</si>
  <si>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</si>
  <si>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</si>
  <si>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</si>
  <si>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</si>
  <si>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</si>
  <si>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</si>
  <si>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</si>
  <si>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</si>
  <si>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</si>
  <si>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</si>
  <si>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</si>
  <si>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</si>
  <si>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</si>
  <si>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</si>
  <si>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</si>
  <si>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</si>
  <si>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</si>
  <si>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</si>
  <si>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</si>
  <si>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</si>
  <si>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</si>
  <si>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</si>
  <si>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</si>
  <si>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</si>
  <si>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</si>
  <si>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</si>
  <si>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</si>
  <si>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</si>
  <si>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</si>
  <si>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</si>
  <si>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</si>
  <si>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</si>
  <si>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</si>
  <si>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</si>
  <si>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</si>
  <si>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</si>
  <si>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</si>
  <si>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</si>
  <si>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</si>
  <si>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</si>
  <si>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</si>
  <si>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</si>
  <si>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</si>
  <si>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</si>
  <si>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</si>
  <si>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</si>
  <si>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</si>
  <si>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</si>
  <si>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</si>
  <si>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</si>
  <si>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</si>
  <si>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</si>
  <si>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</si>
  <si>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</si>
  <si>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</si>
  <si>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</si>
  <si>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</si>
  <si>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</si>
  <si>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</si>
  <si>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</si>
  <si>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</si>
  <si>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</si>
  <si>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</si>
  <si>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</si>
  <si>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</si>
  <si>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</si>
  <si>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</si>
  <si>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</si>
  <si>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</si>
  <si>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</si>
  <si>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</si>
  <si>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</si>
  <si>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</si>
  <si>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</si>
  <si>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</si>
  <si>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</si>
  <si>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</si>
  <si>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</si>
  <si>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</si>
  <si>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</si>
  <si>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</si>
  <si>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</si>
  <si>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</si>
  <si>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</si>
  <si>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</si>
  <si>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</si>
  <si>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</si>
  <si>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</si>
  <si>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</si>
  <si>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</si>
  <si>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</si>
  <si>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</si>
  <si>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</si>
  <si>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</si>
  <si>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</si>
  <si>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</si>
  <si>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</si>
  <si>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</si>
  <si>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</si>
  <si>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</si>
  <si>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</si>
  <si>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</si>
  <si>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</si>
  <si>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</si>
  <si>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</si>
  <si>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</si>
  <si>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</si>
  <si>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</si>
  <si>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</si>
  <si>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</si>
  <si>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</si>
  <si>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</si>
  <si>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</si>
  <si>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</si>
  <si>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</si>
  <si>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</si>
  <si>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</si>
  <si>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</si>
  <si>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</si>
  <si>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</si>
  <si>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</si>
  <si>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</si>
  <si>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</si>
  <si>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</si>
  <si>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</si>
  <si>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</si>
  <si>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</si>
  <si>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</si>
  <si>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</si>
  <si>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</si>
  <si>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</si>
  <si>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</si>
  <si>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</si>
  <si>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</si>
  <si>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</si>
  <si>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</si>
  <si>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</si>
  <si>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</si>
  <si>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</si>
  <si>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</si>
  <si>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</si>
  <si>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</si>
  <si>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</si>
  <si>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</si>
  <si>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</si>
  <si>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</si>
  <si>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</si>
  <si>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</si>
  <si>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</si>
  <si>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</si>
  <si>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</si>
  <si>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</si>
  <si>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</si>
  <si>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</si>
  <si>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</si>
  <si>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</si>
  <si>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</si>
  <si>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</si>
  <si>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</si>
  <si>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</si>
  <si>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</si>
  <si>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</si>
  <si>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</si>
  <si>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</si>
  <si>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</si>
  <si>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</si>
  <si>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</si>
  <si>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</si>
  <si>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</si>
  <si>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</si>
  <si>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</si>
  <si>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</si>
  <si>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</si>
  <si>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</si>
  <si>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</si>
  <si>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</si>
  <si>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</si>
  <si>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</si>
  <si>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</si>
  <si>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</si>
  <si>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</si>
  <si>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</si>
  <si>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</si>
  <si>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</si>
  <si>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</si>
  <si>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</si>
  <si>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</si>
  <si>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</si>
  <si>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</si>
  <si>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</si>
  <si>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</si>
  <si>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</si>
  <si>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</si>
  <si>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</si>
  <si>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</si>
  <si>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</si>
  <si>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</si>
  <si>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</si>
  <si>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</si>
  <si>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</si>
  <si>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</si>
  <si>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</si>
  <si>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</si>
  <si>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</si>
  <si>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</si>
  <si>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</si>
  <si>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</si>
  <si>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</si>
  <si>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</si>
  <si>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</si>
  <si>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</si>
  <si>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</si>
  <si>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</si>
  <si>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</si>
  <si>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</si>
  <si>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</si>
  <si>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</si>
  <si>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</si>
  <si>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</si>
  <si>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</si>
  <si>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</si>
  <si>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</si>
  <si>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</si>
  <si>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</si>
  <si>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</si>
  <si>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</si>
  <si>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</si>
  <si>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</si>
  <si>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</si>
  <si>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</si>
  <si>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</si>
  <si>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</si>
  <si>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</si>
  <si>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</si>
  <si>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</si>
  <si>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</si>
  <si>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</si>
  <si>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</si>
  <si>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</si>
  <si>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</si>
  <si>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</si>
  <si>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</si>
  <si>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</si>
  <si>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</si>
  <si>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</si>
  <si>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</si>
  <si>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</si>
  <si>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</si>
  <si>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</si>
  <si>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</si>
  <si>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</si>
  <si>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</si>
  <si>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</si>
  <si>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</si>
  <si>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</si>
  <si>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</si>
  <si>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</si>
  <si>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</si>
  <si>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</si>
  <si>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</si>
  <si>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</si>
  <si>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</si>
  <si>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</si>
  <si>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</si>
  <si>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</si>
  <si>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</si>
  <si>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</si>
  <si>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</si>
  <si>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</si>
  <si>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</si>
  <si>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</si>
  <si>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</si>
  <si>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</si>
  <si>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</si>
  <si>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</si>
  <si>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</si>
  <si>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</si>
  <si>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</si>
  <si>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</si>
  <si>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</si>
  <si>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</si>
  <si>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</si>
  <si>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</si>
  <si>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</si>
  <si>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</si>
  <si>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</si>
  <si>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</si>
  <si>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</si>
  <si>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</si>
  <si>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</si>
  <si>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</si>
  <si>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</si>
  <si>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</si>
  <si>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</si>
  <si>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</si>
  <si>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</si>
  <si>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</si>
  <si>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</si>
  <si>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</si>
  <si>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</si>
  <si>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</si>
  <si>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</si>
  <si>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</si>
  <si>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</si>
  <si>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</si>
  <si>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</si>
  <si>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</si>
  <si>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</si>
  <si>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</si>
  <si>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</si>
  <si>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</si>
  <si>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</si>
  <si>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</si>
  <si>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</si>
  <si>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</si>
  <si>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</si>
  <si>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</si>
  <si>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</si>
  <si>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</si>
  <si>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</si>
  <si>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</si>
  <si>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</si>
  <si>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</si>
  <si>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</si>
  <si>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</si>
  <si>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</si>
  <si>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</si>
  <si>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</si>
  <si>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</si>
  <si>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</si>
  <si>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</si>
  <si>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</si>
  <si>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</si>
  <si>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</si>
  <si>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</si>
  <si>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</si>
  <si>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</si>
  <si>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</si>
  <si>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</si>
  <si>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</si>
  <si>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</si>
  <si>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</si>
  <si>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</si>
  <si>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</si>
  <si>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</si>
  <si>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</si>
  <si>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</si>
  <si>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</si>
  <si>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</si>
  <si>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</si>
  <si>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</si>
  <si>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</si>
  <si>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</si>
  <si>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</si>
  <si>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</si>
  <si>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</si>
  <si>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</si>
  <si>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</si>
  <si>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</si>
  <si>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</si>
  <si>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</si>
  <si>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</si>
  <si>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</si>
  <si>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</si>
  <si>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</si>
  <si>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</si>
  <si>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</si>
  <si>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</si>
  <si>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</si>
  <si>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</si>
  <si>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</si>
  <si>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</si>
  <si>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</si>
  <si>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</si>
  <si>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</si>
  <si>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</si>
  <si>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</si>
  <si>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</si>
  <si>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</si>
  <si>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</si>
  <si>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</si>
  <si>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</si>
  <si>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</si>
  <si>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</si>
  <si>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</si>
  <si>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</si>
  <si>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</si>
  <si>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</si>
  <si>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</si>
  <si>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</si>
  <si>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</si>
  <si>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</si>
  <si>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</si>
  <si>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</si>
  <si>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</si>
  <si>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</si>
  <si>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</si>
  <si>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</si>
  <si>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</si>
  <si>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</si>
  <si>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</si>
  <si>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</si>
  <si>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</si>
  <si>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</si>
  <si>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</si>
  <si>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</si>
  <si>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</si>
  <si>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</si>
  <si>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</si>
  <si>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</si>
  <si>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</si>
  <si>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</si>
  <si>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</si>
  <si>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</si>
  <si>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</si>
  <si>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</si>
  <si>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</si>
  <si>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</si>
  <si>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</si>
  <si>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</si>
  <si>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</si>
  <si>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</si>
  <si>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</si>
  <si>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</si>
  <si>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</si>
  <si>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</si>
  <si>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</si>
  <si>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</si>
  <si>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</si>
  <si>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</si>
  <si>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</si>
  <si>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</si>
  <si>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</si>
  <si>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</si>
  <si>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</si>
  <si>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</si>
  <si>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</si>
  <si>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</si>
  <si>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</si>
  <si>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</si>
  <si>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</si>
  <si>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</si>
  <si>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</si>
  <si>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</si>
  <si>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</si>
  <si>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</si>
  <si>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</si>
  <si>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</si>
  <si>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</si>
  <si>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</si>
  <si>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</si>
  <si>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</si>
  <si>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</si>
  <si>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</si>
  <si>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</si>
  <si>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</si>
  <si>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</si>
  <si>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</si>
  <si>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</si>
  <si>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</si>
  <si>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</si>
  <si>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</si>
  <si>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</si>
  <si>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</si>
  <si>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</si>
  <si>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</si>
  <si>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</si>
  <si>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</si>
  <si>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</si>
  <si>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</si>
  <si>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</si>
  <si>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</si>
  <si>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</si>
  <si>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</si>
  <si>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</si>
  <si>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</si>
  <si>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</si>
  <si>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</si>
  <si>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</si>
  <si>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</si>
  <si>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</si>
  <si>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</si>
  <si>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</si>
  <si>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</si>
  <si>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</si>
  <si>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</si>
  <si>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</si>
  <si>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</si>
  <si>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</si>
  <si>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</si>
  <si>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</si>
  <si>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</si>
  <si>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</si>
  <si>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</si>
  <si>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</si>
  <si>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</si>
  <si>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</si>
  <si>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</si>
  <si>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</si>
  <si>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</si>
  <si>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</si>
  <si>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</si>
  <si>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</si>
  <si>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</si>
  <si>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</si>
  <si>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</si>
  <si>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</si>
  <si>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</si>
  <si>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</si>
  <si>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</si>
  <si>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</si>
  <si>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</si>
  <si>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</si>
  <si>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</si>
  <si>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</si>
  <si>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</si>
  <si>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</si>
  <si>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</si>
  <si>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</si>
  <si>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</si>
  <si>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</si>
  <si>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</si>
  <si>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</si>
  <si>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</si>
  <si>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</si>
  <si>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</si>
  <si>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</si>
  <si>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</si>
  <si>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</si>
  <si>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</si>
  <si>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</si>
  <si>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</si>
  <si>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</si>
  <si>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</si>
  <si>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</si>
  <si>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</si>
  <si>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</si>
  <si>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</si>
  <si>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</si>
  <si>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</si>
  <si>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</si>
  <si>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</si>
  <si>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</si>
  <si>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</si>
  <si>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</si>
  <si>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</si>
  <si>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</si>
  <si>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</si>
  <si>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</si>
  <si>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</si>
  <si>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</si>
  <si>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</si>
  <si>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</si>
  <si>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</si>
  <si>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</si>
  <si>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</si>
  <si>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</si>
  <si>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</si>
  <si>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</si>
  <si>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</si>
  <si>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</si>
  <si>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</si>
  <si>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</si>
  <si>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</si>
  <si>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</si>
  <si>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</si>
  <si>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</si>
  <si>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</si>
  <si>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</si>
  <si>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</si>
  <si>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</si>
  <si>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</si>
  <si>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</si>
  <si>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</si>
  <si>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</si>
  <si>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</si>
  <si>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</si>
  <si>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</si>
  <si>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</si>
  <si>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</si>
  <si>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</si>
  <si>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</si>
  <si>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</si>
  <si>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</si>
  <si>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</si>
  <si>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</si>
  <si>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</si>
  <si>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</si>
  <si>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</si>
  <si>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</si>
  <si>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</si>
  <si>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</si>
  <si>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</si>
  <si>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</si>
  <si>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</si>
  <si>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</si>
  <si>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</si>
  <si>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</si>
  <si>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</si>
  <si>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</si>
  <si>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</si>
  <si>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</si>
  <si>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</si>
  <si>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</si>
  <si>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</si>
  <si>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</si>
  <si>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</si>
  <si>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</si>
  <si>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</si>
  <si>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</si>
  <si>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</si>
  <si>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</si>
  <si>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</si>
  <si>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</si>
  <si>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</si>
  <si>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</si>
  <si>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</si>
  <si>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</si>
  <si>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</si>
  <si>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</si>
  <si>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</si>
  <si>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</si>
  <si>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</si>
  <si>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</si>
  <si>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</si>
  <si>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</si>
  <si>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</si>
  <si>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</si>
  <si>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</si>
  <si>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</si>
  <si>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</si>
  <si>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</si>
  <si>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</si>
  <si>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</si>
  <si>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</si>
  <si>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</si>
  <si>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</si>
  <si>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</si>
  <si>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</si>
  <si>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</si>
  <si>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</si>
  <si>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</si>
  <si>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</si>
  <si>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</si>
  <si>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</si>
  <si>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</si>
  <si>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</si>
  <si>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</si>
  <si>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</si>
  <si>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</si>
  <si>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</si>
  <si>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</si>
  <si>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</si>
  <si>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</si>
  <si>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</si>
  <si>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</si>
  <si>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</si>
  <si>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</si>
  <si>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</si>
  <si>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</si>
  <si>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</si>
  <si>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</si>
  <si>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</si>
  <si>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</si>
  <si>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</si>
  <si>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</si>
  <si>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</si>
  <si>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</si>
  <si>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</si>
  <si>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</si>
  <si>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</si>
  <si>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</si>
  <si>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</si>
  <si>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</si>
  <si>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</si>
  <si>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</si>
  <si>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</si>
  <si>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</si>
  <si>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</si>
  <si>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</si>
  <si>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</si>
  <si>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</si>
  <si>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</si>
  <si>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</si>
  <si>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</si>
  <si>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</si>
  <si>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</si>
  <si>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</si>
  <si>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</si>
  <si>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</si>
  <si>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</si>
  <si>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</si>
  <si>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</si>
  <si>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</si>
  <si>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</si>
  <si>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</si>
  <si>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</si>
  <si>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</si>
  <si>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</si>
  <si>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</si>
  <si>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</si>
  <si>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</si>
  <si>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</si>
  <si>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</si>
  <si>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</si>
  <si>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</si>
  <si>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</si>
  <si>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</si>
  <si>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</si>
  <si>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</si>
  <si>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</si>
  <si>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</si>
  <si>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</si>
  <si>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</si>
  <si>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</si>
  <si>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</si>
  <si>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</si>
  <si>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</si>
  <si>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</si>
  <si>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</si>
  <si>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</si>
  <si>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</si>
  <si>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</si>
  <si>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</si>
  <si>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</si>
  <si>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</si>
  <si>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</si>
  <si>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</si>
  <si>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</si>
  <si>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</si>
  <si>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</si>
  <si>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</si>
  <si>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</si>
  <si>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</si>
  <si>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</si>
  <si>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</si>
  <si>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</si>
  <si>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</si>
  <si>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</si>
  <si>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</si>
  <si>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</si>
  <si>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</si>
  <si>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</si>
  <si>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</si>
  <si>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</si>
  <si>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</si>
  <si>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</si>
  <si>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</si>
  <si>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</si>
  <si>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</si>
  <si>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</si>
  <si>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</si>
  <si>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</si>
  <si>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</si>
  <si>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</si>
  <si>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</si>
  <si>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</si>
  <si>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</si>
  <si>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</si>
  <si>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</si>
  <si>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</si>
  <si>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</si>
  <si>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</si>
  <si>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</si>
  <si>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</si>
  <si>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</si>
  <si>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</si>
  <si>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</si>
  <si>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</si>
  <si>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</si>
  <si>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</si>
  <si>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</si>
  <si>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</si>
  <si>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</si>
  <si>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</si>
  <si>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</si>
  <si>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</si>
  <si>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</si>
  <si>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</si>
  <si>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</si>
  <si>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</si>
  <si>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</si>
  <si>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</si>
  <si>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</si>
  <si>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</si>
  <si>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</si>
  <si>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</si>
  <si>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</si>
  <si>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</si>
  <si>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</si>
  <si>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</si>
  <si>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</si>
  <si>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</si>
  <si>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</si>
  <si>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</si>
  <si>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</si>
  <si>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</si>
  <si>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</si>
  <si>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</si>
  <si>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</si>
  <si>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</si>
  <si>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</si>
  <si>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</si>
  <si>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</si>
  <si>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</si>
  <si>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</si>
  <si>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</si>
  <si>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</si>
  <si>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</si>
  <si>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</si>
  <si>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</si>
  <si>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</si>
  <si>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</si>
  <si>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</si>
  <si>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</si>
  <si>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</si>
  <si>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</si>
  <si>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</si>
  <si>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</si>
  <si>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</si>
  <si>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</si>
  <si>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</si>
  <si>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</si>
  <si>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</si>
  <si>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</si>
  <si>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</si>
  <si>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</si>
  <si>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</si>
  <si>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</si>
  <si>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</si>
  <si>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</si>
  <si>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</si>
  <si>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</si>
  <si>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</si>
  <si>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</si>
  <si>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</si>
  <si>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</si>
  <si>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</si>
  <si>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</si>
  <si>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</si>
  <si>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</si>
  <si>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</si>
  <si>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</si>
  <si>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</si>
  <si>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</si>
  <si>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</si>
  <si>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</si>
  <si>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</si>
  <si>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</si>
  <si>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</si>
  <si>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</si>
  <si>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</si>
  <si>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</si>
  <si>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</si>
  <si>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</si>
  <si>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</si>
  <si>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</si>
  <si>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</si>
  <si>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</si>
  <si>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</si>
  <si>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</si>
  <si>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</si>
  <si>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</si>
  <si>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</si>
  <si>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</si>
  <si>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</si>
  <si>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</si>
  <si>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</si>
  <si>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</si>
  <si>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</si>
  <si>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</si>
  <si>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</si>
  <si>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</si>
  <si>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</si>
  <si>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</si>
  <si>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</si>
  <si>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</si>
  <si>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</si>
  <si>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</si>
  <si>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</si>
  <si>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</si>
  <si>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</si>
  <si>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</si>
  <si>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</si>
  <si>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</si>
  <si>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</si>
  <si>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</si>
  <si>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</si>
  <si>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</si>
  <si>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</si>
  <si>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</si>
  <si>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</si>
  <si>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</si>
  <si>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</si>
  <si>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</si>
  <si>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</si>
  <si>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</si>
  <si>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</si>
  <si>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</si>
  <si>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</si>
  <si>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</si>
  <si>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</si>
  <si>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</si>
  <si>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</si>
  <si>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</si>
  <si>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</si>
  <si>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</si>
  <si>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</si>
  <si>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</si>
  <si>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</si>
  <si>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</si>
  <si>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</si>
  <si>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</si>
  <si>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</si>
  <si>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</si>
  <si>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</si>
  <si>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</si>
  <si>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</si>
  <si>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</si>
  <si>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</si>
  <si>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</si>
  <si>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</si>
  <si>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</si>
  <si>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</si>
  <si>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</si>
  <si>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</si>
  <si>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</si>
  <si>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</si>
  <si>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</si>
  <si>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</si>
  <si>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</si>
  <si>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</si>
  <si>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</si>
  <si>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</si>
  <si>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</si>
  <si>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</si>
  <si>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</si>
  <si>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</si>
  <si>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</si>
  <si>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</si>
  <si>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</si>
  <si>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</si>
  <si>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</si>
  <si>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</si>
  <si>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</si>
  <si>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</si>
  <si>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</si>
  <si>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</si>
  <si>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</si>
  <si>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</si>
  <si>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</si>
  <si>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</si>
  <si>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</si>
  <si>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</si>
  <si>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</si>
  <si>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</si>
  <si>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</si>
  <si>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</si>
  <si>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</si>
  <si>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</si>
  <si>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</si>
  <si>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</si>
  <si>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</si>
  <si>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</si>
  <si>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</si>
  <si>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</si>
  <si>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</si>
  <si>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</si>
  <si>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</si>
  <si>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</si>
  <si>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</si>
  <si>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</si>
  <si>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</si>
  <si>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</si>
  <si>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</si>
  <si>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</si>
  <si>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</si>
  <si>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</si>
  <si>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</si>
  <si>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</si>
  <si>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</si>
  <si>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</si>
  <si>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</si>
  <si>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</si>
  <si>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</si>
  <si>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</si>
  <si>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</si>
  <si>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</si>
  <si>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</si>
  <si>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</si>
  <si>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</si>
  <si>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</si>
  <si>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</si>
  <si>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</si>
  <si>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</si>
  <si>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</si>
  <si>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</si>
  <si>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</si>
  <si>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</si>
  <si>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</si>
  <si>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</si>
  <si>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</si>
  <si>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</si>
  <si>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</si>
  <si>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</si>
  <si>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</si>
  <si>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</si>
  <si>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</si>
  <si>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</si>
  <si>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</si>
  <si>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</si>
  <si>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</si>
  <si>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</si>
  <si>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</si>
  <si>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</si>
  <si>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</si>
  <si>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</si>
  <si>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</si>
  <si>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</si>
  <si>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</si>
  <si>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</si>
  <si>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</si>
  <si>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</si>
  <si>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</si>
  <si>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</si>
  <si>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</si>
  <si>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</si>
  <si>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</si>
  <si>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</si>
  <si>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</si>
  <si>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</si>
  <si>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</si>
  <si>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</si>
  <si>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</si>
  <si>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</si>
  <si>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</si>
  <si>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</si>
  <si>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</si>
  <si>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</si>
  <si>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</si>
  <si>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</si>
  <si>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</si>
  <si>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</si>
  <si>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</si>
  <si>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</si>
  <si>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</si>
  <si>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</si>
  <si>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</si>
  <si>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</si>
  <si>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</si>
  <si>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</si>
  <si>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</si>
  <si>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</si>
  <si>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</si>
  <si>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</si>
  <si>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</si>
  <si>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</si>
  <si>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</si>
  <si>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</si>
  <si>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</si>
  <si>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</si>
  <si>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</si>
  <si>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</si>
  <si>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</si>
  <si>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</si>
  <si>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</si>
  <si>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</si>
  <si>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</si>
  <si>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</si>
  <si>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</si>
  <si>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</si>
  <si>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</si>
  <si>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</si>
  <si>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</si>
  <si>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</si>
  <si>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</si>
  <si>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</si>
  <si>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</si>
  <si>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</si>
  <si>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</si>
  <si>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</si>
  <si>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</si>
  <si>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</si>
  <si>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</si>
  <si>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</si>
  <si>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</si>
  <si>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</si>
  <si>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</si>
  <si>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</si>
  <si>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</si>
  <si>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</si>
  <si>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</si>
  <si>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</si>
  <si>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</si>
  <si>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</si>
  <si>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</si>
  <si>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</si>
  <si>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</si>
  <si>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</si>
  <si>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</si>
  <si>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</si>
  <si>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</si>
  <si>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</si>
  <si>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</si>
  <si>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</si>
  <si>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</si>
  <si>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</si>
  <si>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</si>
  <si>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</si>
  <si>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</si>
  <si>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</si>
  <si>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</si>
  <si>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</si>
  <si>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</si>
  <si>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</si>
  <si>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</si>
  <si>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</si>
  <si>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</si>
  <si>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</si>
  <si>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</si>
  <si>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</si>
  <si>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</si>
  <si>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</si>
  <si>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</si>
  <si>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</si>
  <si>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</si>
  <si>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</si>
  <si>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</si>
  <si>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</si>
  <si>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</si>
  <si>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</si>
  <si>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</si>
  <si>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</si>
  <si>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</si>
  <si>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</si>
  <si>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</si>
  <si>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</si>
  <si>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</si>
  <si>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</si>
  <si>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</si>
  <si>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</si>
  <si>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</si>
  <si>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</si>
  <si>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</si>
  <si>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</si>
  <si>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</si>
  <si>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</si>
  <si>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</si>
  <si>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</si>
  <si>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</si>
  <si>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</si>
  <si>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</si>
  <si>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</si>
  <si>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</si>
  <si>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</si>
  <si>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</si>
  <si>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</si>
  <si>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</si>
  <si>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</si>
  <si>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</si>
  <si>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</si>
  <si>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</si>
  <si>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</si>
  <si>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</si>
  <si>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</si>
  <si>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</si>
  <si>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</si>
  <si>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</si>
  <si>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</si>
  <si>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</si>
  <si>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</si>
  <si>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</si>
  <si>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</si>
  <si>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</si>
  <si>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</si>
  <si>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</si>
  <si>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</si>
  <si>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</si>
  <si>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</si>
  <si>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</si>
  <si>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</si>
  <si>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</si>
  <si>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</si>
  <si>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</si>
  <si>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</si>
  <si>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</si>
  <si>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</si>
  <si>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</si>
  <si>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</si>
  <si>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</si>
  <si>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</si>
  <si>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</si>
  <si>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</si>
  <si>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</si>
  <si>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</si>
  <si>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</si>
  <si>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</si>
  <si>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</si>
  <si>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</si>
  <si>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</si>
  <si>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</si>
  <si>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</si>
  <si>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</si>
  <si>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</si>
  <si>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</si>
  <si>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</si>
  <si>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</si>
  <si>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</si>
  <si>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</si>
  <si>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</si>
  <si>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</si>
  <si>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</si>
  <si>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</si>
  <si>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</si>
  <si>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</si>
  <si>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</si>
  <si>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</si>
  <si>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</si>
  <si>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</si>
  <si>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</si>
  <si>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</si>
  <si>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</si>
  <si>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</si>
  <si>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</si>
  <si>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</si>
  <si>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</si>
  <si>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</si>
  <si>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</si>
  <si>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</si>
  <si>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</si>
  <si>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</si>
  <si>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</si>
  <si>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</si>
  <si>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</si>
  <si>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</si>
  <si>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</si>
  <si>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</si>
  <si>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</si>
  <si>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</si>
  <si>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</si>
  <si>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</si>
  <si>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</si>
  <si>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</si>
  <si>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</si>
  <si>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</si>
  <si>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</si>
  <si>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</si>
  <si>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</si>
  <si>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</si>
  <si>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</si>
  <si>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</si>
  <si>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</si>
  <si>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</si>
  <si>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</si>
  <si>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</si>
  <si>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</si>
  <si>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</si>
  <si>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</si>
  <si>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</si>
  <si>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</si>
  <si>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</si>
  <si>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</si>
  <si>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</si>
  <si>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</si>
  <si>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</si>
  <si>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</si>
  <si>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</si>
  <si>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</si>
  <si>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</si>
  <si>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</si>
  <si>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</si>
  <si>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</si>
  <si>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</si>
  <si>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</si>
  <si>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</si>
  <si>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</si>
  <si>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</si>
  <si>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</si>
  <si>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</si>
  <si>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</si>
  <si>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</si>
  <si>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</si>
  <si>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</si>
  <si>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</si>
  <si>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</si>
  <si>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</si>
  <si>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</si>
  <si>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</si>
  <si>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</si>
  <si>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</si>
  <si>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</si>
  <si>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</si>
  <si>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</si>
  <si>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</si>
  <si>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</si>
  <si>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</si>
  <si>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</si>
  <si>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</si>
  <si>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</si>
  <si>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</si>
  <si>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</si>
  <si>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</si>
  <si>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</si>
  <si>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</si>
  <si>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</si>
  <si>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</si>
  <si>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</si>
  <si>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</si>
  <si>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</si>
  <si>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</si>
  <si>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</si>
  <si>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</si>
  <si>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</si>
  <si>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</si>
  <si>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</si>
  <si>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</si>
  <si>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</si>
  <si>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</si>
  <si>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</si>
  <si>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</si>
  <si>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</si>
  <si>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</si>
  <si>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</si>
  <si>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</si>
  <si>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</si>
  <si>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</si>
  <si>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</si>
  <si>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</si>
  <si>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</si>
  <si>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</si>
  <si>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</si>
  <si>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</si>
  <si>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</si>
  <si>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</si>
  <si>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</si>
  <si>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</si>
  <si>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</si>
  <si>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</si>
  <si>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</si>
  <si>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</si>
  <si>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</si>
  <si>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</si>
  <si>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</si>
  <si>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</si>
  <si>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</si>
  <si>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</si>
  <si>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</si>
  <si>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</si>
  <si>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</si>
  <si>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</si>
  <si>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</si>
  <si>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</si>
  <si>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</si>
  <si>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</si>
  <si>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</si>
  <si>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</si>
  <si>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</si>
  <si>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</si>
  <si>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</si>
  <si>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</si>
  <si>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</si>
  <si>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</si>
  <si>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</si>
  <si>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</si>
  <si>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</si>
  <si>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</si>
  <si>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</si>
  <si>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</si>
  <si>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</si>
  <si>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</si>
  <si>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</si>
  <si>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</si>
  <si>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</si>
  <si>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</si>
  <si>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</si>
  <si>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</si>
  <si>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</si>
  <si>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</si>
  <si>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</si>
  <si>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</si>
  <si>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</si>
  <si>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</si>
  <si>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</si>
  <si>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</si>
  <si>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</si>
  <si>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</si>
  <si>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</si>
  <si>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</si>
  <si>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</si>
  <si>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</si>
  <si>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</si>
  <si>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</si>
  <si>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</si>
  <si>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</si>
  <si>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</si>
  <si>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</si>
  <si>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</si>
  <si>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</si>
  <si>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</si>
  <si>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</si>
  <si>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</si>
  <si>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</si>
  <si>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</si>
  <si>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</si>
  <si>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</si>
  <si>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</si>
  <si>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</si>
  <si>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</si>
  <si>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</si>
  <si>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</si>
  <si>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</si>
  <si>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</si>
  <si>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</si>
  <si>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</si>
  <si>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</si>
  <si>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</si>
  <si>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</si>
  <si>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</si>
  <si>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</si>
  <si>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</si>
  <si>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</si>
  <si>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</si>
  <si>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</si>
  <si>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</si>
  <si>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</si>
  <si>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</si>
  <si>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</si>
  <si>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</si>
  <si>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</si>
  <si>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</si>
  <si>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</si>
  <si>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</si>
  <si>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</si>
  <si>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</si>
  <si>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</si>
  <si>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</si>
  <si>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</si>
  <si>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</si>
  <si>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</si>
  <si>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</si>
  <si>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</si>
  <si>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</si>
  <si>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</si>
  <si>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</si>
  <si>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</si>
  <si>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</si>
  <si>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</si>
  <si>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</si>
  <si>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</si>
  <si>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</si>
  <si>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</si>
  <si>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</si>
  <si>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</si>
  <si>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</si>
  <si>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</si>
  <si>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</si>
  <si>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</si>
  <si>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</si>
  <si>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</si>
  <si>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</si>
  <si>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</si>
  <si>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</si>
  <si>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</si>
  <si>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</si>
  <si>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</si>
  <si>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</si>
  <si>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</si>
  <si>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</si>
  <si>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</si>
  <si>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</si>
  <si>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</si>
  <si>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</si>
  <si>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</si>
  <si>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</si>
  <si>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</si>
  <si>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</si>
  <si>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</si>
  <si>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</si>
  <si>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</si>
  <si>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</si>
  <si>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</si>
  <si>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</si>
  <si>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</si>
  <si>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</si>
  <si>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</si>
  <si>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</si>
  <si>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</si>
  <si>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</si>
  <si>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</si>
  <si>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</si>
  <si>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</si>
  <si>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</si>
  <si>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</si>
  <si>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</si>
  <si>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</si>
  <si>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</si>
  <si>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</si>
  <si>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</si>
  <si>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</si>
  <si>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</si>
  <si>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</si>
  <si>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</si>
  <si>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</si>
  <si>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</si>
  <si>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</si>
  <si>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</si>
  <si>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</si>
  <si>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</si>
  <si>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</si>
  <si>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</si>
  <si>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</si>
  <si>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</si>
  <si>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</si>
  <si>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</si>
  <si>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</si>
  <si>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</si>
  <si>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</si>
  <si>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</si>
  <si>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</si>
  <si>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</si>
  <si>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</si>
  <si>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</si>
  <si>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</si>
  <si>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</si>
  <si>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</si>
  <si>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</si>
  <si>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</si>
  <si>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</si>
  <si>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</si>
  <si>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</si>
  <si>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</si>
  <si>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</si>
  <si>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</si>
  <si>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</si>
  <si>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</si>
  <si>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</si>
  <si>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</si>
  <si>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</si>
  <si>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</si>
  <si>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</si>
  <si>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</si>
  <si>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</si>
  <si>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</si>
  <si>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</si>
  <si>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</si>
  <si>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</si>
  <si>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</si>
  <si>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</si>
  <si>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</si>
  <si>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</si>
  <si>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</si>
  <si>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</si>
  <si>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</si>
  <si>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</si>
  <si>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</si>
  <si>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</si>
  <si>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</si>
  <si>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</si>
  <si>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</si>
  <si>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</si>
  <si>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</si>
  <si>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</si>
  <si>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</si>
  <si>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</si>
  <si>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</si>
  <si>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</si>
  <si>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</si>
  <si>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</si>
  <si>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</si>
  <si>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</si>
  <si>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</si>
  <si>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</si>
  <si>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</si>
  <si>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</si>
  <si>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</si>
  <si>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</si>
  <si>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</si>
  <si>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</si>
  <si>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</si>
  <si>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</si>
  <si>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</si>
  <si>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</si>
  <si>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</si>
  <si>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</si>
  <si>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</si>
  <si>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</si>
  <si>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</si>
  <si>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</si>
  <si>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</si>
  <si>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</si>
  <si>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</si>
  <si>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</si>
  <si>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</si>
  <si>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</si>
  <si>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</si>
  <si>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</si>
  <si>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</si>
  <si>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</si>
  <si>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</si>
  <si>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</si>
  <si>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</si>
  <si>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</si>
  <si>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</si>
  <si>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</si>
  <si>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</si>
  <si>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</si>
  <si>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</si>
  <si>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</si>
  <si>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</si>
  <si>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</si>
  <si>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</si>
  <si>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</si>
  <si>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</si>
  <si>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</si>
  <si>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</si>
  <si>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</si>
  <si>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</si>
  <si>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</si>
  <si>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</si>
  <si>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</si>
  <si>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</si>
  <si>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</si>
  <si>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</si>
  <si>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</si>
  <si>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</si>
  <si>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</si>
  <si>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</si>
  <si>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</si>
  <si>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</si>
  <si>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</si>
  <si>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</si>
  <si>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</si>
  <si>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</si>
  <si>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</si>
  <si>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</si>
  <si>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</si>
  <si>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</si>
  <si>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</si>
  <si>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</si>
  <si>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</si>
  <si>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</si>
  <si>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</si>
  <si>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</si>
  <si>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</si>
  <si>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</si>
  <si>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</si>
  <si>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</si>
  <si>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</si>
  <si>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</si>
  <si>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</si>
  <si>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</si>
  <si>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</si>
  <si>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</si>
  <si>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</si>
  <si>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</si>
  <si>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</si>
  <si>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</si>
  <si>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</si>
  <si>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</si>
  <si>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</si>
  <si>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</si>
  <si>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</si>
  <si>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</si>
  <si>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</si>
  <si>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</si>
  <si>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</si>
  <si>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</si>
  <si>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</si>
  <si>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</si>
  <si>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</si>
  <si>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</si>
  <si>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</si>
  <si>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</si>
  <si>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</si>
  <si>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</si>
  <si>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</si>
  <si>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</si>
  <si>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</si>
  <si>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</si>
  <si>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</si>
  <si>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</si>
  <si>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</si>
  <si>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</si>
  <si>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</si>
  <si>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</si>
  <si>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</si>
  <si>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</si>
  <si>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</si>
  <si>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</si>
  <si>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</si>
  <si>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</si>
  <si>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</si>
  <si>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</si>
  <si>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</si>
  <si>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</si>
  <si>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</si>
  <si>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</si>
  <si>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</si>
  <si>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</si>
  <si>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</si>
  <si>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</si>
  <si>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</si>
  <si>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</si>
  <si>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</si>
  <si>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</si>
  <si>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</si>
  <si>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</si>
  <si>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</si>
  <si>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</si>
  <si>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</si>
  <si>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</si>
  <si>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</si>
  <si>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</si>
  <si>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</si>
  <si>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</si>
  <si>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</si>
  <si>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</si>
  <si>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</si>
  <si>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</si>
  <si>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</si>
  <si>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</si>
  <si>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</si>
  <si>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</si>
  <si>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</si>
  <si>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</si>
  <si>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</si>
  <si>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</si>
  <si>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</si>
  <si>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</si>
  <si>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</si>
  <si>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</si>
  <si>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</si>
  <si>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</si>
  <si>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</si>
  <si>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</si>
  <si>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</si>
  <si>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</si>
  <si>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</si>
  <si>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</si>
  <si>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</si>
  <si>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</si>
  <si>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</si>
  <si>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</si>
  <si>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</si>
  <si>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</si>
  <si>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</si>
  <si>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</si>
  <si>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</si>
  <si>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</si>
  <si>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</si>
  <si>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</si>
  <si>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</si>
  <si>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</si>
  <si>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</si>
  <si>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</si>
  <si>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</si>
  <si>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</si>
  <si>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</si>
  <si>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</si>
  <si>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</si>
  <si>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</si>
  <si>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</si>
  <si>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</si>
  <si>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</si>
  <si>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</si>
  <si>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</si>
  <si>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</si>
  <si>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</si>
  <si>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</si>
  <si>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</si>
  <si>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</si>
  <si>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</si>
  <si>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</si>
  <si>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</si>
  <si>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</si>
  <si>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</si>
  <si>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</si>
  <si>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</si>
  <si>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</si>
  <si>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</si>
  <si>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</si>
  <si>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</si>
  <si>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</si>
  <si>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</si>
  <si>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</si>
  <si>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</si>
  <si>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</si>
  <si>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</si>
  <si>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</si>
  <si>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</si>
  <si>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</si>
  <si>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</si>
  <si>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</si>
  <si>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</si>
  <si>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</si>
  <si>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</si>
  <si>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</si>
  <si>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</si>
  <si>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</si>
  <si>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</si>
  <si>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</si>
  <si>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</si>
  <si>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</si>
  <si>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</si>
  <si>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</si>
  <si>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</si>
  <si>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</si>
  <si>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</si>
  <si>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</si>
  <si>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</si>
  <si>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</si>
  <si>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</si>
  <si>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</si>
  <si>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</si>
  <si>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</si>
  <si>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</si>
  <si>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</si>
  <si>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</si>
  <si>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</si>
  <si>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</si>
  <si>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</si>
  <si>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</si>
  <si>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</si>
  <si>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</si>
  <si>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</si>
  <si>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</si>
  <si>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</si>
  <si>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</si>
  <si>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</si>
  <si>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</si>
  <si>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</si>
  <si>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</si>
  <si>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</si>
  <si>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</si>
  <si>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</si>
  <si>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</si>
  <si>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</si>
  <si>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</si>
  <si>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</si>
  <si>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</si>
  <si>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</si>
  <si>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</si>
  <si>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</si>
  <si>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</si>
  <si>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</si>
  <si>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</si>
  <si>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</si>
  <si>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</si>
  <si>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</si>
  <si>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</si>
  <si>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</si>
  <si>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</si>
  <si>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</si>
  <si>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</si>
  <si>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</si>
  <si>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</si>
  <si>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</si>
  <si>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</si>
  <si>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</si>
  <si>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</si>
  <si>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</si>
  <si>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</si>
  <si>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</si>
  <si>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</si>
  <si>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</si>
  <si>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</si>
  <si>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</si>
  <si>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</si>
  <si>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</si>
  <si>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</si>
  <si>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</si>
  <si>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</si>
  <si>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</si>
  <si>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</si>
  <si>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</si>
  <si>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</si>
  <si>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</si>
  <si>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</si>
  <si>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</si>
  <si>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</si>
  <si>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</si>
  <si>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</si>
  <si>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</si>
  <si>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</si>
  <si>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</si>
  <si>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</si>
  <si>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</si>
  <si>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</si>
  <si>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</si>
  <si>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</si>
  <si>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</si>
  <si>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</si>
  <si>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</si>
  <si>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</si>
  <si>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</si>
  <si>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</si>
  <si>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</si>
  <si>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</si>
  <si>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</si>
  <si>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</si>
  <si>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</si>
  <si>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</si>
  <si>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</si>
  <si>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</si>
  <si>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</si>
  <si>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</si>
  <si>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</si>
  <si>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</si>
  <si>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</si>
  <si>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</si>
  <si>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</si>
  <si>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</si>
  <si>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</si>
  <si>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</si>
  <si>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</si>
  <si>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</si>
  <si>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</si>
  <si>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</si>
  <si>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</si>
  <si>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</si>
  <si>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</si>
  <si>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</si>
  <si>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</si>
  <si>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</si>
  <si>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</si>
  <si>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</si>
  <si>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</si>
  <si>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</si>
  <si>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</si>
  <si>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</si>
  <si>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</si>
  <si>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</si>
  <si>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</si>
  <si>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</si>
  <si>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</si>
  <si>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</si>
  <si>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</si>
  <si>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</si>
  <si>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</si>
  <si>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</si>
  <si>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</si>
  <si>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</si>
  <si>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</si>
  <si>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</si>
  <si>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</si>
  <si>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</si>
  <si>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</si>
  <si>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</si>
  <si>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</si>
  <si>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</si>
  <si>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</si>
  <si>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</si>
  <si>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</si>
  <si>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</si>
  <si>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</si>
  <si>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</si>
  <si>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</si>
  <si>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</si>
  <si>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</si>
  <si>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</si>
  <si>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</si>
  <si>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</si>
  <si>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</si>
  <si>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</si>
  <si>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</si>
  <si>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</si>
  <si>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</si>
  <si>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</si>
  <si>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</si>
  <si>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</si>
  <si>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</si>
  <si>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</si>
  <si>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</si>
  <si>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</si>
  <si>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</si>
  <si>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</si>
  <si>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</si>
  <si>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</si>
  <si>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</si>
  <si>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</si>
  <si>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</si>
  <si>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</si>
  <si>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</si>
  <si>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</si>
  <si>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</si>
  <si>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</si>
  <si>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</si>
  <si>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</si>
  <si>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</si>
  <si>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</si>
  <si>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</si>
  <si>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</si>
  <si>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</si>
  <si>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</si>
  <si>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</si>
  <si>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</si>
  <si>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</si>
  <si>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</si>
  <si>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</si>
  <si>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</si>
  <si>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</si>
  <si>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</si>
  <si>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</si>
  <si>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</si>
  <si>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</si>
  <si>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</si>
  <si>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</si>
  <si>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</si>
  <si>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</si>
  <si>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</si>
  <si>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</si>
  <si>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</si>
  <si>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</si>
  <si>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</si>
  <si>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</si>
  <si>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</si>
  <si>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</si>
  <si>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</si>
  <si>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</si>
  <si>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</si>
  <si>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</si>
  <si>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</si>
  <si>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</si>
  <si>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</si>
  <si>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</si>
  <si>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</si>
  <si>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</si>
  <si>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</si>
  <si>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</si>
  <si>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</si>
  <si>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</si>
  <si>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</si>
  <si>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</si>
  <si>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</si>
  <si>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</si>
  <si>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</si>
  <si>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</si>
  <si>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</si>
  <si>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</si>
  <si>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</si>
  <si>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</si>
  <si>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</si>
  <si>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</si>
  <si>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</si>
  <si>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</si>
  <si>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</si>
  <si>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</si>
  <si>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</si>
  <si>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</si>
  <si>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</si>
  <si>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</si>
  <si>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</si>
  <si>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</si>
  <si>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</si>
  <si>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</si>
  <si>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</si>
  <si>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</si>
  <si>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</si>
  <si>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</si>
  <si>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</si>
  <si>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</si>
  <si>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</si>
  <si>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</si>
  <si>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</si>
  <si>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</si>
  <si>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</si>
  <si>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</si>
  <si>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</si>
  <si>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</si>
  <si>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</si>
  <si>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</si>
  <si>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</si>
  <si>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</si>
  <si>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</si>
  <si>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</si>
  <si>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</si>
  <si>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</si>
  <si>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</si>
  <si>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</si>
  <si>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</si>
  <si>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</si>
  <si>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</si>
  <si>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</si>
  <si>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</si>
  <si>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</si>
  <si>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</si>
  <si>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</si>
  <si>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</si>
  <si>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</si>
  <si>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</si>
  <si>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</si>
  <si>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</si>
  <si>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</si>
  <si>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</si>
  <si>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</si>
  <si>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</si>
  <si>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</si>
  <si>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</si>
  <si>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</si>
  <si>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</si>
  <si>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</si>
  <si>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</si>
  <si>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</si>
  <si>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</si>
  <si>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</si>
  <si>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</si>
  <si>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</si>
  <si>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</si>
  <si>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</si>
  <si>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</si>
  <si>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</si>
  <si>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</si>
  <si>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</si>
  <si>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</si>
  <si>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</si>
  <si>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</si>
  <si>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</si>
  <si>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</si>
  <si>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</si>
  <si>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</si>
  <si>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</si>
  <si>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</si>
  <si>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</si>
  <si>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</si>
  <si>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</si>
  <si>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</si>
  <si>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</si>
  <si>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</si>
  <si>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</si>
  <si>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</si>
  <si>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</si>
  <si>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</si>
  <si>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</si>
  <si>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</si>
  <si>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</si>
  <si>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</si>
  <si>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</si>
  <si>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</si>
  <si>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</si>
  <si>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</si>
  <si>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</si>
  <si>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</si>
  <si>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</si>
  <si>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</si>
  <si>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</si>
  <si>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</si>
  <si>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</si>
  <si>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</si>
  <si>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</si>
  <si>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</si>
  <si>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</si>
  <si>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</si>
  <si>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</si>
  <si>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</si>
  <si>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</si>
  <si>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</si>
  <si>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</si>
  <si>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</si>
  <si>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</si>
  <si>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</si>
  <si>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</si>
  <si>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</si>
  <si>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</si>
  <si>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</si>
  <si>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</si>
  <si>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</si>
  <si>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</si>
  <si>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</si>
  <si>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</si>
  <si>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</si>
  <si>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</si>
  <si>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</si>
  <si>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</si>
  <si>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</si>
  <si>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</si>
  <si>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</si>
  <si>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</si>
  <si>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</si>
  <si>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</si>
  <si>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</si>
  <si>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</si>
  <si>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</si>
  <si>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</si>
  <si>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</si>
  <si>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</si>
  <si>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</si>
  <si>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</si>
  <si>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</si>
  <si>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</si>
  <si>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</si>
  <si>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</si>
  <si>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</si>
  <si>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</si>
  <si>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</si>
  <si>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</si>
  <si>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</si>
  <si>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</si>
  <si>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</si>
  <si>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</si>
  <si>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</si>
  <si>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</si>
  <si>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</si>
  <si>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</si>
  <si>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</si>
  <si>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</si>
  <si>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</si>
  <si>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</si>
  <si>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</si>
  <si>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</si>
  <si>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</si>
  <si>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</si>
  <si>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</si>
  <si>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</si>
  <si>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</si>
  <si>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</si>
  <si>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</si>
  <si>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</si>
  <si>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</si>
  <si>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</si>
  <si>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</si>
  <si>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</si>
  <si>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</si>
  <si>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</si>
  <si>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</si>
  <si>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</si>
  <si>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</si>
  <si>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</si>
  <si>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</si>
  <si>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</si>
  <si>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</si>
  <si>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</si>
  <si>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</si>
  <si>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</si>
  <si>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</si>
  <si>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</si>
  <si>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</si>
  <si>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</si>
  <si>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</si>
  <si>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</si>
  <si>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</si>
  <si>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</si>
  <si>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</si>
  <si>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</si>
  <si>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</si>
  <si>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</si>
  <si>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</si>
  <si>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</si>
  <si>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</si>
  <si>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</si>
  <si>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</si>
  <si>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</si>
  <si>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</si>
  <si>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</si>
  <si>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</si>
  <si>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</si>
  <si>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</si>
  <si>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</si>
  <si>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</si>
  <si>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</si>
  <si>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</si>
  <si>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</si>
  <si>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</si>
  <si>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</si>
  <si>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</si>
  <si>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</si>
  <si>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</si>
  <si>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</si>
  <si>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</si>
  <si>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</si>
  <si>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</si>
  <si>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</si>
  <si>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</si>
  <si>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</si>
  <si>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</si>
  <si>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</si>
  <si>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</si>
  <si>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</si>
  <si>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</si>
  <si>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</si>
  <si>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</si>
  <si>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</si>
  <si>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</si>
  <si>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</si>
  <si>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</si>
  <si>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</si>
  <si>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</si>
  <si>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</si>
  <si>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</si>
  <si>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</si>
  <si>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</si>
  <si>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</si>
  <si>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</si>
  <si>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</si>
  <si>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</si>
  <si>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</si>
  <si>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</si>
  <si>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</si>
  <si>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</si>
  <si>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</si>
  <si>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</si>
  <si>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</si>
  <si>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</si>
  <si>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</si>
  <si>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</si>
  <si>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</si>
  <si>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</si>
  <si>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</si>
  <si>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</si>
  <si>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</si>
  <si>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</si>
  <si>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</si>
  <si>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</si>
  <si>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</si>
  <si>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</si>
  <si>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</si>
  <si>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</si>
  <si>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</si>
  <si>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</si>
  <si>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</si>
  <si>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</si>
  <si>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</si>
  <si>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</si>
  <si>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</si>
  <si>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</si>
  <si>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</si>
  <si>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</si>
  <si>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</si>
  <si>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</si>
  <si>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</si>
  <si>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</si>
  <si>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</si>
  <si>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</si>
  <si>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</si>
  <si>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</si>
  <si>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</si>
  <si>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</si>
  <si>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</si>
  <si>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</si>
  <si>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</si>
  <si>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</si>
  <si>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</si>
  <si>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</si>
  <si>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</si>
  <si>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</si>
  <si>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</si>
  <si>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</si>
  <si>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</si>
  <si>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</si>
  <si>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</si>
  <si>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</si>
  <si>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</si>
  <si>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</si>
  <si>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</si>
  <si>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</si>
  <si>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</si>
  <si>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</si>
  <si>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</si>
  <si>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</si>
  <si>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</si>
  <si>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</si>
  <si>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</si>
  <si>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</si>
  <si>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</si>
  <si>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</si>
  <si>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</si>
  <si>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</si>
  <si>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</si>
  <si>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</si>
  <si>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</si>
  <si>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</si>
  <si>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</si>
  <si>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</si>
  <si>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</si>
  <si>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</si>
  <si>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</si>
  <si>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</si>
  <si>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</si>
  <si>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</si>
  <si>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</si>
  <si>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</si>
  <si>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</si>
  <si>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</si>
  <si>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</si>
  <si>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</si>
  <si>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</si>
  <si>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</si>
  <si>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</si>
  <si>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</si>
  <si>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</si>
  <si>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</si>
  <si>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</si>
  <si>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</si>
  <si>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</si>
  <si>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</si>
  <si>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</si>
  <si>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</si>
  <si>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</si>
  <si>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</si>
  <si>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</si>
  <si>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</si>
  <si>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</si>
  <si>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</si>
  <si>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</si>
  <si>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</si>
  <si>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</si>
  <si>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</si>
  <si>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</si>
  <si>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</si>
  <si>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</si>
  <si>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</si>
  <si>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</si>
  <si>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</si>
  <si>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</si>
  <si>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</si>
  <si>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</si>
  <si>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</si>
  <si>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</si>
  <si>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</si>
  <si>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</si>
  <si>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</si>
  <si>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</si>
  <si>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</si>
  <si>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</si>
  <si>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</si>
  <si>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</si>
  <si>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</si>
  <si>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</si>
  <si>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</si>
  <si>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</si>
  <si>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</si>
  <si>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</si>
  <si>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</si>
  <si>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</si>
  <si>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</si>
  <si>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</si>
  <si>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</si>
  <si>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</si>
  <si>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</si>
  <si>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</si>
  <si>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</si>
  <si>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</si>
  <si>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</si>
  <si>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</si>
  <si>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</si>
  <si>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</si>
  <si>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</si>
  <si>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</si>
  <si>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</si>
  <si>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</si>
  <si>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</si>
  <si>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</si>
  <si>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</si>
  <si>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</si>
  <si>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</si>
  <si>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</si>
  <si>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</si>
  <si>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</si>
  <si>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</si>
  <si>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</si>
  <si>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</si>
  <si>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</si>
  <si>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</si>
  <si>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</si>
  <si>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</si>
  <si>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</si>
  <si>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</si>
  <si>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</si>
  <si>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</si>
  <si>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</si>
  <si>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</si>
  <si>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</si>
  <si>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</si>
  <si>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</si>
  <si>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</si>
  <si>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</si>
  <si>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</si>
  <si>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</si>
  <si>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</si>
  <si>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</si>
  <si>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</si>
  <si>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</si>
  <si>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</si>
  <si>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</si>
  <si>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</si>
  <si>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</si>
  <si>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</si>
  <si>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</si>
  <si>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</si>
  <si>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</si>
  <si>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</si>
  <si>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</si>
  <si>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</si>
  <si>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</si>
  <si>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</si>
  <si>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</si>
  <si>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</si>
  <si>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</si>
  <si>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</si>
  <si>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</si>
  <si>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</si>
  <si>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</si>
  <si>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</si>
  <si>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</si>
  <si>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</si>
  <si>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</si>
  <si>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</si>
  <si>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</si>
  <si>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</si>
  <si>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</si>
  <si>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</si>
  <si>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</si>
  <si>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</si>
  <si>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</si>
  <si>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</si>
  <si>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</si>
  <si>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</si>
  <si>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</si>
  <si>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</si>
  <si>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</si>
  <si>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</si>
  <si>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</si>
  <si>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</si>
  <si>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</si>
  <si>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</si>
  <si>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</si>
  <si>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</si>
  <si>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</si>
  <si>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</si>
  <si>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</si>
  <si>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</si>
  <si>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</si>
  <si>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</si>
  <si>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</si>
  <si>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</si>
  <si>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</si>
  <si>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</si>
  <si>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</si>
  <si>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</si>
  <si>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</si>
  <si>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</si>
  <si>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</si>
  <si>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</si>
  <si>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</si>
  <si>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</si>
  <si>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</si>
  <si>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</si>
  <si>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</si>
  <si>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</si>
  <si>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</si>
  <si>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</si>
  <si>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</si>
  <si>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</si>
  <si>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</si>
  <si>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</si>
  <si>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</si>
  <si>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</si>
  <si>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</si>
  <si>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</si>
  <si>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</si>
  <si>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</si>
  <si>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</si>
  <si>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</si>
  <si>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</si>
  <si>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</si>
  <si>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</si>
  <si>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</si>
  <si>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</si>
  <si>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</si>
  <si>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</si>
  <si>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</si>
  <si>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</si>
  <si>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</si>
  <si>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</si>
  <si>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</si>
  <si>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</si>
  <si>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</si>
  <si>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</si>
  <si>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</si>
  <si>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</si>
  <si>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</si>
  <si>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</si>
  <si>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</si>
  <si>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</si>
  <si>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</si>
  <si>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</si>
  <si>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</si>
  <si>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</si>
  <si>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</si>
  <si>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</si>
  <si>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</si>
  <si>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</si>
  <si>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</si>
  <si>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</si>
  <si>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</si>
  <si>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</si>
  <si>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</si>
  <si>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</si>
  <si>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</si>
  <si>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</si>
  <si>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</si>
  <si>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</si>
  <si>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</si>
  <si>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</si>
  <si>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</si>
  <si>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</si>
  <si>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</si>
  <si>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</si>
  <si>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</si>
  <si>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</si>
  <si>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</si>
  <si>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</si>
  <si>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</si>
  <si>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</si>
  <si>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</si>
  <si>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</si>
  <si>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</si>
  <si>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</si>
  <si>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</si>
  <si>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</si>
  <si>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</si>
  <si>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</si>
  <si>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</si>
  <si>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</si>
  <si>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</si>
  <si>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</si>
  <si>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</si>
  <si>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</si>
  <si>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</si>
  <si>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</si>
  <si>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</si>
  <si>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</si>
  <si>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</si>
  <si>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</si>
  <si>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</si>
  <si>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</si>
  <si>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</si>
  <si>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</si>
  <si>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</si>
  <si>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</si>
  <si>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</si>
  <si>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</si>
  <si>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</si>
  <si>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</si>
  <si>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</si>
  <si>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</si>
  <si>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</si>
  <si>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</si>
  <si>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</si>
  <si>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</si>
  <si>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</si>
  <si>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</si>
  <si>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</si>
  <si>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</si>
  <si>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</si>
  <si>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</si>
  <si>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</si>
  <si>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</si>
  <si>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</si>
  <si>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</si>
  <si>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</si>
  <si>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</si>
  <si>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</si>
  <si>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</si>
  <si>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</si>
  <si>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</si>
  <si>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</si>
  <si>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</si>
  <si>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</si>
  <si>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</si>
  <si>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</si>
  <si>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</si>
  <si>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</si>
  <si>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</si>
  <si>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</si>
  <si>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</si>
  <si>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</si>
  <si>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</si>
  <si>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</si>
  <si>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</si>
  <si>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</si>
  <si>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</si>
  <si>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</si>
  <si>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</si>
  <si>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</si>
  <si>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</si>
  <si>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</si>
  <si>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</si>
  <si>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</si>
  <si>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</si>
  <si>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</si>
  <si>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</si>
  <si>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</si>
  <si>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</si>
  <si>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</si>
  <si>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</si>
  <si>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</si>
  <si>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</si>
  <si>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</si>
  <si>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</si>
  <si>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</si>
  <si>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</si>
  <si>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</si>
  <si>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</si>
  <si>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</si>
  <si>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</si>
  <si>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</si>
  <si>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</si>
  <si>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</si>
  <si>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</si>
  <si>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</si>
  <si>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</si>
  <si>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</si>
  <si>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</si>
  <si>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</si>
  <si>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</si>
  <si>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</si>
  <si>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</si>
  <si>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</si>
  <si>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</si>
  <si>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</si>
  <si>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</si>
  <si>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</si>
  <si>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</si>
  <si>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</si>
  <si>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</si>
  <si>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</si>
  <si>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</si>
  <si>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</si>
  <si>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</si>
  <si>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</si>
  <si>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</si>
  <si>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</si>
  <si>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</si>
  <si>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</si>
  <si>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</si>
  <si>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</si>
  <si>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</si>
  <si>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</si>
  <si>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</si>
  <si>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</si>
  <si>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</si>
  <si>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</si>
  <si>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</si>
  <si>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</si>
  <si>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</si>
  <si>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</si>
  <si>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</si>
  <si>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</si>
  <si>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</si>
  <si>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</si>
  <si>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</si>
  <si>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</si>
  <si>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</si>
  <si>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</si>
  <si>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</si>
  <si>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</si>
  <si>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</si>
  <si>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</si>
  <si>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</si>
  <si>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</si>
  <si>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</si>
  <si>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</si>
  <si>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</si>
  <si>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</si>
  <si>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</si>
  <si>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</si>
  <si>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</si>
  <si>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</si>
  <si>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</si>
  <si>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</si>
  <si>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</si>
  <si>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</si>
  <si>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</si>
  <si>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</si>
  <si>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</si>
  <si>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</si>
  <si>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</si>
  <si>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</si>
  <si>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</si>
  <si>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</si>
  <si>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</si>
  <si>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</si>
  <si>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</si>
  <si>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</si>
  <si>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</si>
  <si>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</si>
  <si>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</si>
  <si>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</si>
  <si>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</si>
  <si>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</si>
  <si>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</si>
  <si>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</si>
  <si>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</si>
  <si>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</si>
  <si>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</si>
  <si>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</si>
  <si>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</si>
  <si>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</si>
  <si>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</si>
  <si>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</si>
  <si>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</si>
  <si>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</si>
  <si>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</si>
  <si>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</si>
  <si>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</si>
  <si>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</si>
  <si>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</si>
  <si>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</si>
  <si>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</si>
  <si>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</si>
  <si>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</si>
  <si>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</si>
  <si>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</si>
  <si>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</si>
  <si>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</si>
  <si>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</si>
  <si>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</si>
  <si>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</si>
  <si>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</si>
  <si>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</si>
  <si>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</si>
  <si>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</si>
  <si>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</si>
  <si>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</si>
  <si>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</si>
  <si>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</si>
  <si>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</si>
  <si>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</si>
  <si>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</si>
  <si>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</si>
  <si>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</si>
  <si>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</si>
  <si>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</si>
  <si>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</si>
  <si>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</si>
  <si>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</si>
  <si>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</si>
  <si>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</si>
  <si>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</si>
  <si>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</si>
  <si>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</si>
  <si>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</si>
  <si>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</si>
  <si>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</si>
  <si>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</si>
  <si>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</si>
  <si>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</si>
  <si>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</si>
  <si>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</si>
  <si>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</si>
  <si>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</si>
  <si>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</si>
  <si>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</si>
  <si>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</si>
  <si>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</si>
  <si>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</si>
  <si>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</si>
  <si>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</si>
  <si>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</si>
  <si>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</si>
  <si>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</si>
  <si>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</si>
  <si>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</si>
  <si>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</si>
  <si>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</si>
  <si>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</si>
  <si>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</si>
  <si>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</si>
  <si>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</si>
  <si>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</si>
  <si>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</si>
  <si>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</si>
  <si>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</si>
  <si>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</si>
  <si>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</si>
  <si>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</si>
  <si>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</si>
  <si>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</si>
  <si>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</si>
  <si>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</si>
  <si>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</si>
  <si>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</si>
  <si>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</si>
  <si>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</si>
  <si>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</si>
  <si>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</si>
  <si>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</si>
  <si>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</si>
  <si>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</si>
  <si>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</si>
  <si>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</si>
  <si>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</si>
  <si>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</si>
  <si>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</si>
  <si>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</si>
  <si>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</si>
  <si>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</si>
  <si>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</si>
  <si>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</si>
  <si>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</si>
  <si>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</si>
  <si>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</si>
  <si>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</si>
  <si>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</si>
  <si>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</si>
  <si>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</si>
  <si>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</si>
  <si>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</si>
  <si>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</si>
  <si>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</si>
  <si>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</si>
  <si>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</si>
  <si>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</si>
  <si>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</si>
  <si>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</si>
  <si>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</si>
  <si>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</si>
  <si>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</si>
  <si>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</si>
  <si>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</si>
  <si>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</si>
  <si>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</si>
  <si>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</si>
  <si>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</si>
  <si>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</si>
  <si>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</si>
  <si>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</si>
  <si>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</si>
  <si>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</si>
  <si>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</si>
  <si>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</si>
  <si>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</si>
  <si>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</si>
  <si>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</si>
  <si>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</si>
  <si>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</si>
  <si>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</si>
  <si>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</si>
  <si>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</si>
  <si>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</si>
  <si>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</si>
  <si>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</si>
  <si>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</si>
  <si>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</si>
  <si>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</si>
  <si>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</si>
  <si>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</si>
  <si>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</si>
  <si>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</si>
  <si>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</si>
  <si>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</si>
  <si>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</si>
  <si>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</si>
  <si>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</si>
  <si>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</si>
  <si>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</si>
  <si>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</si>
  <si>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</si>
  <si>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</si>
  <si>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</si>
  <si>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</si>
  <si>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</si>
  <si>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</si>
  <si>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</si>
  <si>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</si>
  <si>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</si>
  <si>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</si>
  <si>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</si>
  <si>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</si>
  <si>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</si>
  <si>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</si>
  <si>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</si>
  <si>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</si>
  <si>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</si>
  <si>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</si>
  <si>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</si>
  <si>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</si>
  <si>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</si>
  <si>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</si>
  <si>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</si>
  <si>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</si>
  <si>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</si>
  <si>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</si>
  <si>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</si>
  <si>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</si>
  <si>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</si>
  <si>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</si>
  <si>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</si>
  <si>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</si>
  <si>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</si>
  <si>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</si>
  <si>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</si>
  <si>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</si>
  <si>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</si>
  <si>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</si>
  <si>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</si>
  <si>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</si>
  <si>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</si>
  <si>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</si>
  <si>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</si>
  <si>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</si>
  <si>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</si>
  <si>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</si>
  <si>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</si>
  <si>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</si>
  <si>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</si>
  <si>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</si>
  <si>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</si>
  <si>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</si>
  <si>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</si>
  <si>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</si>
  <si>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</si>
  <si>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</si>
  <si>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</si>
  <si>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</si>
  <si>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</si>
  <si>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</si>
  <si>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</si>
  <si>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</si>
  <si>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</si>
  <si>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</si>
  <si>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</si>
  <si>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</si>
  <si>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</si>
  <si>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</si>
  <si>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</si>
  <si>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</si>
  <si>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</si>
  <si>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</si>
  <si>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</si>
  <si>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</si>
  <si>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</si>
  <si>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</si>
  <si>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</si>
  <si>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</si>
  <si>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</si>
  <si>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</si>
  <si>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</si>
  <si>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</si>
  <si>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</si>
  <si>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</si>
  <si>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</si>
  <si>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</si>
  <si>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</si>
  <si>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</si>
  <si>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</si>
  <si>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</si>
  <si>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</si>
  <si>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</si>
  <si>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</si>
  <si>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</si>
  <si>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</si>
  <si>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</si>
  <si>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</si>
  <si>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</si>
  <si>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</si>
  <si>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</si>
  <si>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</si>
  <si>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</si>
  <si>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</si>
  <si>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</si>
  <si>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</si>
  <si>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</si>
  <si>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</si>
  <si>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</si>
  <si>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</si>
  <si>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</si>
  <si>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</si>
  <si>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</si>
  <si>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</si>
  <si>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</si>
  <si>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</si>
  <si>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</si>
  <si>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</si>
  <si>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</si>
  <si>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</si>
  <si>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</si>
  <si>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</si>
  <si>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</si>
  <si>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</si>
  <si>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</si>
  <si>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</si>
  <si>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</si>
  <si>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</si>
  <si>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</si>
  <si>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</si>
  <si>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</si>
  <si>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</si>
  <si>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</si>
  <si>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</si>
  <si>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</si>
  <si>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</si>
  <si>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</si>
  <si>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</si>
  <si>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</si>
  <si>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</si>
  <si>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</si>
  <si>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</si>
  <si>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</si>
  <si>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</si>
  <si>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</si>
  <si>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</si>
  <si>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</si>
  <si>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</si>
  <si>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</si>
  <si>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</si>
  <si>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</si>
  <si>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</si>
  <si>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</si>
  <si>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</si>
  <si>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</si>
  <si>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</si>
  <si>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</si>
  <si>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</si>
  <si>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</si>
  <si>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</si>
  <si>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</si>
  <si>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</si>
  <si>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</si>
  <si>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</si>
  <si>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</si>
  <si>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</si>
  <si>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</si>
  <si>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</si>
  <si>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</si>
  <si>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</si>
  <si>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</si>
  <si>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</si>
  <si>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</si>
  <si>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</si>
  <si>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</si>
  <si>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</si>
  <si>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</si>
  <si>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</si>
  <si>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</si>
  <si>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</si>
  <si>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</si>
  <si>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</si>
  <si>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</si>
  <si>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</si>
  <si>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</si>
  <si>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</si>
  <si>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</si>
  <si>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</si>
  <si>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</si>
  <si>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</si>
  <si>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</si>
  <si>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</si>
  <si>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</si>
  <si>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</si>
  <si>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</si>
  <si>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</si>
  <si>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</si>
  <si>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</si>
  <si>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</si>
  <si>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</si>
  <si>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</si>
  <si>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</si>
  <si>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</si>
  <si>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</si>
  <si>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</si>
  <si>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</si>
  <si>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</si>
  <si>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</si>
  <si>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</si>
  <si>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</si>
  <si>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</si>
  <si>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</si>
  <si>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</si>
  <si>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</si>
  <si>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</si>
  <si>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</si>
  <si>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</si>
  <si>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</si>
  <si>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</si>
  <si>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</si>
  <si>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</si>
  <si>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</si>
  <si>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</si>
  <si>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</si>
  <si>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</si>
  <si>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</si>
  <si>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</si>
  <si>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</si>
  <si>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</si>
  <si>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</si>
  <si>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</si>
  <si>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</si>
  <si>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</si>
  <si>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</si>
  <si>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</si>
  <si>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</si>
  <si>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</si>
  <si>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</si>
  <si>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</si>
  <si>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</si>
  <si>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</si>
  <si>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</si>
  <si>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</si>
  <si>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</si>
  <si>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</si>
  <si>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</si>
  <si>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</si>
  <si>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</si>
  <si>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</si>
  <si>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</si>
  <si>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</si>
  <si>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</si>
  <si>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</si>
  <si>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</si>
  <si>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</si>
  <si>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</si>
  <si>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</si>
  <si>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</si>
  <si>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</si>
  <si>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</si>
  <si>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</si>
  <si>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</si>
  <si>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</si>
  <si>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</si>
  <si>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</si>
  <si>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</si>
  <si>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</si>
  <si>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</si>
  <si>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</si>
  <si>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</si>
  <si>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</si>
  <si>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</si>
  <si>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</si>
  <si>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</si>
  <si>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</si>
  <si>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</si>
  <si>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</si>
  <si>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</si>
  <si>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</si>
  <si>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</si>
  <si>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</si>
  <si>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</si>
  <si>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</si>
  <si>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</si>
  <si>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</si>
  <si>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</si>
  <si>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</si>
  <si>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</si>
  <si>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</si>
  <si>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</si>
  <si>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</si>
  <si>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</si>
  <si>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</si>
  <si>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</si>
  <si>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</si>
  <si>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</si>
  <si>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</si>
  <si>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</si>
  <si>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</si>
  <si>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</si>
  <si>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</si>
  <si>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</si>
  <si>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</si>
  <si>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</si>
  <si>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</si>
  <si>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</si>
  <si>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</si>
  <si>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</si>
  <si>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</si>
  <si>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</si>
  <si>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</si>
  <si>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</si>
  <si>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</si>
  <si>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</si>
  <si>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</si>
  <si>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</si>
  <si>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</si>
  <si>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</si>
  <si>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</si>
  <si>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</si>
  <si>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</si>
  <si>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</si>
  <si>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</si>
  <si>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</si>
  <si>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</si>
  <si>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</si>
  <si>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</si>
  <si>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</si>
  <si>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</si>
  <si>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</si>
  <si>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</si>
  <si>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</si>
  <si>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</si>
  <si>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</si>
  <si>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</si>
  <si>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</si>
  <si>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</si>
  <si>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</si>
  <si>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</si>
  <si>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</si>
  <si>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</si>
  <si>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</si>
  <si>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</si>
  <si>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</si>
  <si>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</si>
  <si>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</si>
  <si>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</si>
  <si>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</si>
  <si>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</si>
  <si>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</si>
  <si>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</si>
  <si>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</si>
  <si>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</si>
  <si>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</si>
  <si>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</si>
  <si>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</si>
  <si>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</si>
  <si>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</si>
  <si>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</si>
  <si>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</si>
  <si>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</si>
  <si>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</si>
  <si>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</si>
  <si>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</si>
  <si>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</si>
  <si>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</si>
  <si>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</si>
  <si>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</si>
  <si>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</si>
  <si>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</si>
  <si>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</si>
  <si>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</si>
  <si>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</si>
  <si>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</si>
  <si>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</si>
  <si>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</si>
  <si>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</si>
  <si>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</si>
  <si>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</si>
  <si>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</si>
  <si>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</si>
  <si>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</si>
  <si>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</si>
  <si>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</si>
  <si>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</si>
  <si>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</si>
  <si>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</si>
  <si>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</si>
  <si>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</si>
  <si>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</si>
  <si>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</si>
  <si>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</si>
  <si>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</si>
  <si>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</si>
  <si>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</si>
  <si>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</si>
  <si>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</si>
  <si>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</si>
  <si>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</si>
  <si>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</si>
  <si>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</si>
  <si>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</si>
  <si>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</si>
  <si>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</si>
  <si>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</si>
  <si>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</si>
  <si>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</si>
  <si>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</si>
  <si>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</si>
  <si>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</si>
  <si>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</si>
  <si>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</si>
  <si>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</si>
  <si>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</si>
  <si>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</si>
  <si>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</si>
  <si>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</si>
  <si>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</si>
  <si>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</si>
  <si>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</si>
  <si>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</si>
  <si>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</si>
  <si>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</si>
  <si>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</si>
  <si>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</si>
  <si>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</si>
  <si>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</si>
  <si>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</si>
  <si>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</si>
  <si>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</si>
  <si>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</si>
  <si>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</si>
  <si>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</si>
  <si>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</si>
  <si>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</si>
  <si>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</si>
  <si>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</si>
  <si>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</si>
  <si>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</si>
  <si>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</si>
  <si>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</si>
  <si>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</si>
  <si>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</si>
  <si>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</si>
  <si>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</si>
  <si>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</si>
  <si>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</si>
  <si>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</si>
  <si>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</si>
  <si>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</si>
  <si>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</si>
  <si>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</si>
  <si>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</si>
  <si>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</si>
  <si>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</si>
  <si>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</si>
  <si>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</si>
  <si>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</si>
  <si>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</si>
  <si>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</si>
  <si>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</si>
  <si>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</si>
  <si>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</si>
  <si>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</si>
  <si>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</si>
  <si>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</si>
  <si>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</si>
  <si>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</si>
  <si>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</si>
  <si>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</si>
  <si>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</si>
  <si>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</si>
  <si>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</si>
  <si>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</si>
  <si>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</si>
  <si>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</si>
  <si>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</si>
  <si>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</si>
  <si>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</si>
  <si>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</si>
  <si>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</si>
  <si>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</si>
  <si>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</si>
  <si>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</si>
  <si>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</si>
  <si>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</si>
  <si>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</si>
  <si>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</si>
  <si>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</si>
  <si>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</si>
  <si>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</si>
  <si>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</si>
  <si>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</si>
  <si>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</si>
  <si>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</si>
  <si>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</si>
  <si>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</si>
  <si>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</si>
  <si>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</si>
  <si>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</si>
  <si>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</si>
  <si>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</si>
  <si>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</si>
  <si>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</si>
  <si>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</si>
  <si>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</si>
  <si>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</si>
  <si>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</si>
  <si>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</si>
  <si>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</si>
  <si>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</si>
  <si>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</si>
  <si>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</si>
  <si>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</si>
  <si>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</si>
  <si>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</si>
  <si>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</si>
  <si>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</si>
  <si>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</si>
  <si>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</si>
  <si>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</si>
  <si>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</si>
  <si>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</si>
  <si>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</si>
  <si>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</si>
  <si>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</si>
  <si>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</si>
  <si>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</si>
  <si>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</si>
  <si>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</si>
  <si>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</si>
  <si>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</si>
  <si>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</si>
  <si>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</si>
  <si>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</si>
  <si>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</si>
  <si>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</si>
  <si>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</si>
  <si>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</si>
  <si>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</si>
  <si>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</si>
  <si>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</si>
  <si>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</si>
  <si>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</si>
  <si>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</si>
  <si>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</si>
  <si>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</si>
  <si>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</si>
  <si>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</si>
  <si>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</si>
  <si>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</si>
  <si>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</si>
  <si>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</si>
  <si>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</si>
  <si>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</si>
  <si>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</si>
  <si>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</si>
  <si>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</si>
  <si>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</si>
  <si>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</si>
  <si>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</si>
  <si>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</si>
  <si>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</si>
  <si>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</si>
  <si>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</si>
  <si>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</si>
  <si>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</si>
  <si>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</si>
  <si>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</si>
  <si>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</si>
  <si>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</si>
  <si>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</si>
  <si>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</si>
  <si>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</si>
  <si>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</si>
  <si>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</si>
  <si>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</si>
  <si>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</si>
  <si>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</si>
  <si>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</si>
  <si>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</si>
  <si>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</si>
  <si>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</si>
  <si>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</si>
  <si>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</si>
  <si>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</si>
  <si>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</si>
  <si>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</si>
  <si>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</si>
  <si>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</si>
  <si>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</si>
  <si>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</si>
  <si>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</si>
  <si>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</si>
  <si>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</si>
  <si>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</si>
  <si>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</si>
  <si>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</si>
  <si>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</si>
  <si>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</si>
  <si>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</si>
  <si>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</si>
  <si>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</si>
  <si>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</si>
  <si>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</si>
  <si>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</si>
  <si>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</si>
  <si>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</si>
  <si>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</si>
  <si>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</si>
  <si>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</si>
  <si>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</si>
  <si>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</si>
  <si>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</si>
  <si>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</si>
  <si>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</si>
  <si>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</si>
  <si>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</si>
  <si>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</si>
  <si>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</si>
  <si>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</si>
  <si>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</si>
  <si>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</si>
  <si>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</si>
  <si>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</si>
  <si>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</si>
  <si>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</si>
  <si>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</si>
  <si>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</si>
  <si>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</si>
  <si>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</si>
  <si>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</si>
  <si>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</si>
  <si>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</si>
  <si>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</si>
  <si>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</si>
  <si>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</si>
  <si>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</si>
  <si>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</si>
  <si>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</si>
  <si>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</si>
  <si>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</si>
  <si>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</si>
  <si>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</si>
  <si>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</si>
  <si>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</si>
  <si>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</si>
  <si>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</si>
  <si>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</si>
  <si>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</si>
  <si>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</si>
  <si>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</si>
  <si>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</si>
  <si>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</si>
  <si>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</si>
  <si>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</si>
  <si>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</si>
  <si>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</si>
  <si>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</si>
  <si>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</si>
  <si>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</si>
  <si>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</si>
  <si>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</si>
  <si>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</si>
  <si>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</si>
  <si>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</si>
  <si>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</si>
  <si>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</si>
  <si>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</si>
  <si>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</si>
  <si>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</si>
  <si>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</si>
  <si>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</si>
  <si>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</si>
  <si>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</si>
  <si>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</si>
  <si>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</si>
  <si>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</si>
  <si>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</si>
  <si>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</si>
  <si>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</si>
  <si>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</si>
  <si>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</si>
  <si>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</si>
  <si>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</si>
  <si>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</si>
  <si>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</si>
  <si>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</si>
  <si>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</si>
  <si>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</si>
  <si>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</si>
  <si>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</si>
  <si>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</si>
  <si>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</si>
  <si>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</si>
  <si>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</si>
  <si>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</si>
  <si>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</si>
  <si>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</si>
  <si>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</si>
  <si>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</si>
  <si>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</si>
  <si>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</si>
  <si>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</si>
  <si>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</si>
  <si>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</si>
  <si>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</si>
  <si>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</si>
  <si>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</si>
  <si>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</si>
  <si>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</si>
  <si>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</si>
  <si>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</si>
  <si>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</si>
  <si>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</si>
  <si>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</si>
  <si>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</si>
  <si>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</si>
  <si>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</si>
  <si>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</si>
  <si>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</si>
  <si>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</si>
  <si>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</si>
  <si>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</si>
  <si>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</si>
  <si>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</si>
  <si>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</si>
  <si>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</si>
  <si>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</si>
  <si>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</si>
  <si>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</si>
  <si>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</si>
  <si>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</si>
  <si>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</si>
  <si>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</si>
  <si>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</si>
  <si>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</si>
  <si>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</si>
  <si>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</si>
  <si>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</si>
  <si>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</si>
  <si>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</si>
  <si>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</si>
  <si>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</si>
  <si>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</si>
  <si>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</si>
  <si>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</si>
  <si>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</si>
  <si>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</si>
  <si>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</si>
  <si>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</si>
  <si>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</si>
  <si>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</si>
  <si>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</si>
  <si>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</si>
  <si>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</si>
  <si>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</si>
  <si>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</si>
  <si>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</si>
  <si>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</si>
  <si>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</si>
  <si>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</si>
  <si>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</si>
  <si>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</si>
  <si>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</si>
  <si>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</si>
  <si>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</si>
  <si>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</si>
  <si>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</si>
  <si>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</si>
  <si>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</si>
  <si>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</si>
  <si>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</si>
  <si>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</si>
  <si>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</si>
  <si>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</si>
  <si>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</si>
  <si>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</si>
  <si>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</si>
  <si>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</si>
  <si>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</si>
  <si>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</si>
  <si>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</si>
  <si>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</si>
  <si>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</si>
  <si>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</si>
  <si>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</si>
  <si>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</si>
  <si>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</si>
  <si>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</si>
  <si>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</si>
  <si>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</si>
  <si>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</si>
  <si>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</si>
  <si>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</si>
  <si>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</si>
  <si>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</si>
  <si>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</si>
  <si>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</si>
  <si>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</si>
  <si>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</si>
  <si>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</si>
  <si>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</si>
  <si>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</si>
  <si>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</si>
  <si>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</si>
  <si>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</si>
  <si>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</si>
  <si>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</si>
  <si>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</si>
  <si>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</si>
  <si>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</si>
  <si>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</si>
  <si>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</si>
  <si>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</si>
  <si>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</si>
  <si>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</si>
  <si>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</si>
  <si>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</si>
  <si>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</si>
  <si>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</si>
  <si>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</si>
  <si>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</si>
  <si>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</si>
  <si>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</si>
  <si>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</si>
  <si>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</si>
  <si>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</si>
  <si>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</si>
  <si>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</si>
  <si>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</si>
  <si>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</si>
  <si>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</si>
  <si>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</si>
  <si>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</si>
  <si>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</si>
  <si>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</si>
  <si>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</si>
  <si>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</si>
  <si>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</si>
  <si>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</si>
  <si>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</si>
  <si>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</si>
  <si>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</si>
  <si>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</si>
  <si>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</si>
  <si>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</si>
  <si>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</si>
  <si>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</si>
  <si>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</si>
  <si>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</si>
  <si>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</si>
  <si>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</si>
  <si>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</si>
  <si>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</si>
  <si>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</si>
  <si>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</si>
  <si>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</si>
  <si>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</si>
  <si>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</si>
  <si>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</si>
  <si>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</si>
  <si>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</si>
  <si>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</si>
  <si>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</si>
  <si>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</si>
  <si>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</si>
  <si>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</si>
  <si>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</si>
  <si>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</si>
  <si>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</si>
  <si>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</si>
  <si>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</si>
  <si>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</si>
  <si>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</si>
  <si>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</si>
  <si>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</si>
  <si>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</si>
  <si>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</si>
  <si>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</si>
  <si>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</si>
  <si>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</si>
  <si>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</si>
  <si>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</si>
  <si>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</si>
  <si>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</si>
  <si>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</si>
  <si>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</si>
  <si>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</si>
  <si>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</si>
  <si>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</si>
  <si>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</si>
  <si>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</si>
  <si>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</si>
  <si>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</si>
  <si>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</si>
  <si>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</si>
  <si>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</si>
  <si>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</si>
  <si>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</si>
  <si>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</si>
  <si>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</si>
  <si>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</si>
  <si>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</si>
  <si>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</si>
  <si>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</si>
  <si>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</si>
  <si>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</si>
  <si>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</si>
  <si>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</si>
  <si>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</si>
  <si>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</si>
  <si>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</si>
  <si>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</si>
  <si>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</si>
  <si>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</si>
  <si>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</si>
  <si>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</si>
  <si>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</si>
  <si>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</si>
  <si>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</si>
  <si>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</si>
  <si>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</si>
  <si>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</si>
  <si>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</si>
  <si>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</si>
  <si>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</si>
  <si>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</si>
  <si>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</si>
  <si>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</si>
  <si>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</si>
  <si>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</si>
  <si>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</si>
  <si>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</si>
  <si>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</si>
  <si>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</si>
  <si>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</si>
  <si>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</si>
  <si>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</si>
  <si>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</si>
  <si>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</si>
  <si>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</si>
  <si>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</si>
  <si>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</si>
  <si>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</si>
  <si>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</si>
  <si>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</si>
  <si>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</si>
  <si>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</si>
  <si>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</si>
  <si>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</si>
  <si>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</si>
  <si>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</si>
  <si>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</si>
  <si>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</si>
  <si>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</si>
  <si>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</si>
  <si>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</si>
  <si>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</si>
  <si>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</si>
  <si>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</si>
  <si>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</si>
  <si>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</si>
  <si>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</si>
  <si>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</si>
  <si>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</si>
  <si>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</si>
  <si>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</si>
  <si>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</si>
  <si>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</si>
  <si>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</si>
  <si>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</si>
  <si>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</si>
  <si>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</si>
  <si>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</si>
  <si>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</si>
  <si>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</si>
  <si>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</si>
  <si>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</si>
  <si>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</si>
  <si>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</si>
  <si>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</si>
  <si>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</si>
  <si>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</si>
  <si>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</si>
  <si>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</si>
  <si>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</si>
  <si>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</si>
  <si>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</si>
  <si>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</si>
  <si>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</si>
  <si>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</si>
  <si>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</si>
  <si>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</si>
  <si>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</si>
  <si>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</si>
  <si>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</si>
  <si>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</si>
  <si>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</si>
  <si>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</si>
  <si>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</si>
  <si>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</si>
  <si>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</si>
  <si>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</si>
  <si>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</si>
  <si>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</si>
  <si>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</si>
  <si>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</si>
  <si>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</si>
  <si>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</si>
  <si>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</si>
  <si>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</si>
  <si>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</si>
  <si>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</si>
  <si>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</si>
  <si>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</si>
  <si>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</si>
  <si>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</si>
  <si>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</si>
  <si>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</si>
  <si>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</si>
  <si>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</si>
  <si>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</si>
  <si>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</si>
  <si>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</si>
  <si>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</si>
  <si>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</si>
  <si>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</si>
  <si>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</si>
  <si>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</si>
  <si>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</si>
  <si>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</si>
  <si>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</si>
  <si>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</si>
  <si>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</si>
  <si>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</si>
  <si>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</si>
  <si>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</si>
  <si>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</si>
  <si>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</si>
  <si>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</si>
  <si>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</si>
  <si>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</si>
  <si>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</si>
  <si>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</si>
  <si>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</si>
  <si>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</si>
  <si>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</si>
  <si>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</si>
  <si>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</si>
  <si>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</si>
  <si>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</si>
  <si>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</si>
  <si>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</si>
  <si>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</si>
  <si>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</si>
  <si>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</si>
  <si>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</si>
  <si>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</si>
  <si>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</si>
  <si>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</si>
  <si>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</si>
  <si>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</si>
  <si>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</si>
  <si>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</si>
  <si>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</si>
  <si>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</si>
  <si>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</si>
  <si>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</si>
  <si>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</si>
  <si>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</si>
  <si>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</si>
  <si>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</si>
  <si>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</si>
  <si>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</si>
  <si>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</si>
  <si>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</si>
  <si>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</si>
  <si>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</si>
  <si>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</si>
  <si>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</si>
  <si>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</si>
  <si>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</si>
  <si>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</si>
  <si>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</si>
  <si>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</si>
  <si>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</si>
  <si>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</si>
  <si>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</si>
  <si>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</si>
  <si>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</si>
  <si>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</si>
  <si>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</si>
  <si>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</si>
  <si>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</si>
  <si>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</si>
  <si>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</si>
  <si>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</si>
  <si>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</si>
  <si>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</si>
  <si>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</si>
  <si>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</si>
  <si>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</si>
  <si>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</si>
  <si>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</si>
  <si>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</si>
  <si>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</si>
  <si>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</si>
  <si>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</si>
  <si>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</si>
  <si>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</si>
  <si>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</si>
  <si>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</si>
  <si>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</si>
  <si>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</si>
  <si>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</si>
  <si>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</si>
  <si>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</si>
  <si>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</si>
  <si>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</si>
  <si>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</si>
  <si>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</si>
  <si>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</si>
  <si>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</si>
  <si>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</si>
  <si>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</si>
  <si>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</si>
  <si>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</si>
  <si>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</si>
  <si>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</si>
  <si>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</si>
  <si>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</si>
  <si>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</si>
  <si>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</si>
  <si>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</si>
  <si>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</si>
  <si>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</si>
  <si>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</si>
  <si>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</si>
  <si>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</si>
  <si>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</si>
  <si>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</si>
  <si>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</si>
  <si>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</si>
  <si>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</si>
  <si>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</si>
  <si>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</si>
  <si>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</si>
  <si>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</si>
  <si>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</si>
  <si>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</si>
  <si>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</si>
  <si>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</si>
  <si>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</si>
  <si>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</si>
  <si>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</si>
  <si>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</si>
  <si>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</si>
  <si>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</si>
  <si>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</si>
  <si>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</si>
  <si>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</si>
  <si>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</si>
  <si>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</si>
  <si>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</si>
  <si>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</si>
  <si>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</si>
  <si>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</si>
  <si>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</si>
  <si>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</si>
  <si>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</si>
  <si>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</si>
  <si>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</si>
  <si>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</si>
  <si>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</si>
  <si>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</si>
  <si>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</si>
  <si>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</si>
  <si>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</si>
  <si>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</si>
  <si>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</si>
  <si>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</si>
  <si>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</si>
  <si>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</si>
  <si>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</si>
  <si>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</si>
  <si>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</si>
  <si>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</si>
  <si>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</si>
  <si>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</si>
  <si>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</si>
  <si>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</si>
  <si>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</si>
  <si>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</si>
  <si>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</si>
  <si>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</si>
  <si>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</si>
  <si>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</si>
  <si>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</si>
  <si>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</si>
  <si>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</si>
  <si>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</si>
  <si>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</si>
  <si>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</si>
  <si>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</si>
  <si>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</si>
  <si>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</si>
  <si>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</si>
  <si>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</si>
  <si>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</si>
  <si>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</si>
  <si>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</si>
  <si>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</si>
  <si>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</si>
  <si>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</si>
  <si>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</si>
  <si>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</si>
  <si>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</si>
  <si>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</si>
  <si>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</si>
  <si>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</si>
  <si>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</si>
  <si>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</si>
  <si>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</si>
  <si>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</si>
  <si>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</si>
  <si>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</si>
  <si>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</si>
  <si>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</si>
  <si>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</si>
  <si>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</si>
  <si>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</si>
  <si>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</si>
  <si>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</si>
  <si>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</si>
  <si>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</si>
  <si>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</si>
  <si>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</si>
  <si>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</si>
  <si>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</si>
  <si>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</si>
  <si>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</si>
  <si>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</si>
  <si>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</si>
  <si>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</si>
  <si>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</si>
  <si>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</si>
  <si>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</si>
  <si>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</si>
  <si>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</si>
  <si>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</si>
  <si>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</si>
  <si>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</si>
  <si>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</si>
  <si>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</si>
  <si>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</si>
  <si>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</si>
  <si>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</si>
  <si>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</si>
  <si>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</si>
  <si>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</si>
  <si>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</si>
  <si>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</si>
  <si>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</si>
  <si>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</si>
  <si>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</si>
  <si>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</si>
  <si>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</si>
  <si>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</si>
  <si>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</si>
  <si>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</si>
  <si>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</si>
  <si>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</si>
  <si>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</si>
  <si>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</si>
  <si>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</si>
  <si>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</si>
  <si>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</si>
  <si>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</si>
  <si>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</si>
  <si>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</si>
  <si>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</si>
  <si>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</si>
  <si>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</si>
  <si>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</si>
  <si>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</si>
  <si>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</si>
  <si>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</si>
  <si>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</si>
  <si>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</si>
  <si>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</si>
  <si>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</si>
  <si>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</si>
  <si>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</si>
  <si>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</si>
  <si>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</si>
  <si>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</si>
  <si>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</si>
  <si>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</si>
  <si>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</si>
  <si>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</si>
  <si>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</si>
  <si>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</si>
  <si>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</si>
  <si>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</si>
  <si>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</si>
  <si>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</si>
  <si>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</si>
  <si>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</si>
  <si>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</si>
  <si>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</si>
  <si>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</si>
  <si>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</si>
  <si>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</si>
  <si>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</si>
  <si>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</si>
  <si>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</si>
  <si>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</si>
  <si>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</si>
  <si>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</si>
  <si>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</si>
  <si>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</si>
  <si>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</si>
  <si>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</si>
  <si>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</si>
  <si>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</si>
  <si>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</si>
  <si>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</si>
  <si>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</si>
  <si>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</si>
  <si>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</si>
  <si>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</si>
  <si>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</si>
  <si>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</si>
  <si>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</si>
  <si>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</si>
  <si>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</si>
  <si>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</si>
  <si>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</si>
  <si>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</si>
  <si>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</si>
  <si>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</si>
  <si>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</si>
  <si>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</si>
  <si>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</si>
  <si>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</si>
  <si>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</si>
  <si>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</si>
  <si>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</si>
  <si>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</si>
  <si>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</si>
  <si>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</si>
  <si>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</si>
  <si>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</si>
  <si>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</si>
  <si>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</si>
  <si>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</si>
  <si>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</si>
  <si>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</si>
  <si>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</si>
  <si>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</si>
  <si>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</si>
  <si>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</si>
  <si>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</si>
  <si>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</si>
  <si>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</si>
  <si>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</si>
  <si>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</si>
  <si>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</si>
  <si>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</si>
  <si>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</si>
  <si>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</si>
  <si>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</si>
  <si>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</si>
  <si>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</si>
  <si>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</si>
  <si>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</si>
  <si>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</si>
  <si>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</si>
  <si>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</si>
  <si>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</si>
  <si>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</si>
  <si>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</si>
  <si>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</si>
  <si>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</si>
  <si>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</si>
  <si>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</si>
  <si>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</si>
  <si>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</si>
  <si>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</si>
  <si>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</si>
  <si>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</si>
  <si>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</si>
  <si>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</si>
  <si>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</si>
  <si>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</si>
  <si>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</si>
  <si>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</si>
  <si>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</si>
  <si>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</si>
  <si>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</si>
  <si>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</si>
  <si>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</si>
  <si>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</si>
  <si>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</si>
  <si>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</si>
  <si>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</si>
  <si>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</si>
  <si>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</si>
  <si>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</si>
  <si>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</si>
  <si>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</si>
  <si>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</si>
  <si>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</si>
  <si>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</si>
  <si>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</si>
  <si>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</si>
  <si>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</si>
  <si>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</si>
  <si>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</si>
  <si>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</si>
  <si>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</si>
  <si>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</si>
  <si>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</si>
  <si>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</si>
  <si>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</si>
  <si>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</si>
  <si>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</si>
  <si>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</si>
  <si>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</si>
  <si>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</si>
  <si>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</si>
  <si>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</si>
  <si>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</si>
  <si>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</si>
  <si>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</si>
  <si>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</si>
  <si>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</si>
  <si>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</si>
  <si>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</si>
  <si>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</si>
  <si>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</si>
  <si>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</si>
  <si>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</si>
  <si>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</si>
  <si>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</si>
  <si>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</si>
  <si>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</si>
  <si>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</si>
  <si>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</si>
  <si>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</si>
  <si>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</si>
  <si>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</si>
  <si>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</si>
  <si>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</si>
  <si>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</si>
  <si>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</si>
  <si>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</si>
  <si>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</si>
  <si>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</si>
  <si>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</si>
  <si>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</si>
  <si>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</si>
  <si>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</si>
  <si>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</si>
  <si>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</si>
  <si>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</si>
  <si>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</si>
  <si>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</si>
  <si>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</si>
  <si>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</si>
  <si>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</si>
  <si>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</si>
  <si>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</si>
  <si>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</si>
  <si>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</si>
  <si>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</si>
  <si>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</si>
  <si>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</si>
  <si>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</si>
  <si>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</si>
  <si>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</si>
  <si>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</si>
  <si>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</si>
  <si>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</si>
  <si>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</si>
  <si>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</si>
  <si>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</si>
  <si>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</si>
  <si>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</si>
  <si>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</si>
  <si>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</si>
  <si>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</si>
  <si>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</si>
  <si>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</si>
  <si>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</si>
  <si>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</si>
  <si>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</si>
  <si>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</si>
  <si>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</si>
  <si>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</si>
  <si>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</si>
  <si>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</si>
  <si>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</si>
  <si>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</si>
  <si>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</si>
  <si>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</si>
  <si>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</si>
  <si>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</si>
  <si>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</si>
  <si>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</si>
  <si>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</si>
  <si>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</si>
  <si>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</si>
  <si>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</si>
  <si>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</si>
  <si>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</si>
  <si>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</si>
  <si>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</si>
  <si>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</si>
  <si>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</si>
  <si>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</si>
  <si>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</si>
  <si>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</si>
  <si>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</si>
  <si>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</si>
  <si>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</si>
  <si>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</si>
  <si>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</si>
  <si>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</si>
  <si>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</si>
  <si>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</si>
  <si>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</si>
  <si>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</si>
  <si>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</si>
  <si>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</si>
  <si>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</si>
  <si>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</si>
  <si>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</si>
  <si>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</si>
  <si>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</si>
  <si>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</si>
  <si>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</si>
  <si>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</si>
  <si>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</si>
  <si>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</si>
  <si>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</si>
  <si>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</si>
  <si>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</si>
  <si>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</si>
  <si>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</si>
  <si>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</si>
  <si>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</si>
  <si>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</si>
  <si>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</si>
  <si>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</si>
  <si>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</si>
  <si>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</si>
  <si>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</si>
  <si>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</si>
  <si>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</si>
  <si>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</si>
  <si>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</si>
  <si>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</si>
  <si>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</si>
  <si>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</si>
  <si>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</si>
  <si>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</si>
  <si>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</si>
  <si>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</si>
  <si>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</si>
  <si>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</si>
  <si>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</si>
  <si>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</si>
  <si>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</si>
  <si>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</si>
  <si>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</si>
  <si>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</si>
  <si>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</si>
  <si>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</si>
  <si>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</si>
  <si>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</si>
  <si>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</si>
  <si>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</si>
  <si>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</si>
  <si>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</si>
  <si>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</si>
  <si>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</si>
  <si>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</si>
  <si>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</si>
  <si>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</si>
  <si>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</si>
  <si>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</si>
  <si>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</si>
  <si>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</si>
  <si>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</si>
  <si>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</si>
  <si>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</si>
  <si>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</si>
  <si>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</si>
  <si>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</si>
  <si>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</si>
  <si>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</si>
  <si>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</si>
  <si>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</si>
  <si>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</si>
  <si>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</si>
  <si>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</si>
  <si>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</si>
  <si>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</si>
  <si>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</si>
  <si>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</si>
  <si>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</si>
  <si>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</si>
  <si>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</si>
  <si>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</si>
  <si>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</si>
  <si>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</si>
  <si>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</si>
  <si>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</si>
  <si>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</si>
  <si>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</si>
  <si>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</si>
  <si>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</si>
  <si>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</si>
  <si>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</si>
  <si>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</si>
  <si>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</si>
  <si>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</si>
  <si>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</si>
  <si>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</si>
  <si>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</si>
  <si>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</si>
  <si>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</si>
  <si>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</si>
  <si>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</si>
  <si>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</si>
  <si>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</si>
  <si>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</si>
  <si>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</si>
  <si>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</si>
  <si>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</si>
  <si>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</si>
  <si>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</si>
  <si>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</si>
  <si>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</si>
  <si>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</si>
  <si>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</si>
  <si>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</si>
  <si>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</si>
  <si>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</si>
  <si>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</si>
  <si>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</si>
  <si>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</si>
  <si>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</si>
  <si>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</si>
  <si>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</si>
  <si>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</si>
  <si>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</si>
  <si>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</si>
  <si>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</si>
  <si>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</si>
  <si>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</si>
  <si>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</si>
  <si>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</si>
  <si>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</si>
  <si>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</si>
  <si>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</si>
  <si>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</si>
  <si>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</si>
  <si>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</si>
  <si>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</si>
  <si>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</si>
  <si>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</si>
  <si>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</si>
  <si>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</si>
  <si>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</si>
  <si>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</si>
  <si>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</si>
  <si>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</si>
  <si>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</si>
  <si>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</si>
  <si>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</si>
  <si>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</si>
  <si>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</si>
  <si>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</si>
  <si>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</si>
  <si>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</si>
  <si>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</si>
  <si>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</si>
  <si>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</si>
  <si>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</si>
  <si>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</si>
  <si>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</si>
  <si>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</si>
  <si>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</si>
  <si>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</si>
  <si>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</si>
  <si>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</si>
  <si>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</si>
  <si>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</si>
  <si>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</si>
  <si>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</si>
  <si>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</si>
  <si>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</si>
  <si>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</si>
  <si>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</si>
  <si>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</si>
  <si>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</si>
  <si>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</si>
  <si>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</si>
  <si>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</si>
  <si>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</si>
  <si>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</si>
  <si>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</si>
  <si>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</si>
  <si>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</si>
  <si>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</si>
  <si>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</si>
  <si>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</si>
  <si>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</si>
  <si>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</si>
  <si>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</si>
  <si>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</si>
  <si>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</si>
  <si>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</si>
  <si>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</si>
  <si>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</si>
  <si>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</si>
  <si>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</si>
  <si>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</si>
  <si>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</si>
  <si>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</si>
  <si>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</si>
  <si>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</si>
  <si>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</si>
  <si>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</si>
  <si>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</si>
  <si>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</si>
  <si>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</si>
  <si>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</si>
  <si>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</si>
  <si>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</si>
  <si>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</si>
  <si>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</si>
  <si>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</si>
  <si>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</si>
  <si>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</si>
  <si>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</si>
  <si>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</si>
  <si>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</si>
  <si>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</si>
  <si>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</si>
  <si>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</si>
  <si>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</si>
  <si>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</si>
  <si>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</si>
  <si>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</si>
  <si>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</si>
  <si>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</si>
  <si>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</si>
  <si>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</si>
  <si>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</si>
  <si>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</si>
  <si>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</si>
  <si>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</si>
  <si>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</si>
  <si>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</si>
  <si>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</si>
  <si>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</si>
  <si>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</si>
  <si>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</si>
  <si>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</si>
  <si>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</si>
  <si>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</si>
  <si>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</si>
  <si>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</si>
  <si>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</si>
  <si>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</si>
  <si>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</si>
  <si>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</si>
  <si>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</si>
  <si>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</si>
  <si>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</si>
  <si>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</si>
  <si>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</si>
  <si>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</si>
  <si>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</si>
  <si>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</si>
  <si>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</si>
  <si>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</si>
  <si>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</si>
  <si>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</si>
  <si>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</si>
  <si>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</si>
  <si>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</si>
  <si>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</si>
  <si>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</si>
  <si>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</si>
  <si>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</si>
  <si>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</si>
  <si>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</si>
  <si>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</si>
  <si>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</si>
  <si>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</si>
  <si>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</si>
  <si>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</si>
  <si>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</si>
  <si>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</si>
  <si>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</si>
  <si>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</si>
  <si>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</si>
  <si>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</si>
  <si>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</si>
  <si>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</si>
  <si>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</si>
  <si>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</si>
  <si>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</si>
  <si>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</si>
  <si>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</si>
  <si>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</si>
  <si>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</si>
  <si>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</si>
  <si>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</si>
  <si>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</si>
  <si>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</si>
  <si>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</si>
  <si>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</si>
  <si>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</si>
  <si>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</si>
  <si>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</si>
  <si>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</si>
  <si>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</si>
  <si>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</si>
  <si>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</si>
  <si>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</si>
  <si>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</si>
  <si>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</si>
  <si>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</si>
  <si>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</si>
  <si>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</si>
  <si>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</si>
  <si>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</si>
  <si>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</si>
  <si>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</si>
  <si>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</si>
  <si>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</si>
  <si>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</si>
  <si>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</si>
  <si>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</si>
  <si>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</si>
  <si>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</si>
  <si>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</si>
  <si>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</si>
  <si>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</si>
  <si>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</si>
  <si>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</si>
  <si>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</si>
  <si>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</si>
  <si>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</si>
  <si>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</si>
  <si>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</si>
  <si>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</si>
  <si>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</si>
  <si>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</si>
  <si>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</si>
  <si>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</si>
  <si>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</si>
  <si>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</si>
  <si>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</si>
  <si>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</si>
  <si>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</si>
  <si>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</si>
  <si>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</si>
  <si>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</si>
  <si>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</si>
  <si>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</si>
  <si>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</si>
  <si>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</si>
  <si>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</si>
  <si>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</si>
  <si>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</si>
  <si>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</si>
  <si>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</si>
  <si>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</si>
  <si>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</si>
  <si>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</si>
  <si>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</si>
  <si>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</si>
  <si>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</si>
  <si>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</si>
  <si>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</si>
  <si>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</si>
  <si>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</si>
  <si>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</si>
  <si>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</si>
  <si>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</si>
  <si>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</si>
  <si>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</si>
  <si>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</si>
  <si>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</si>
  <si>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</si>
  <si>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</si>
  <si>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</si>
  <si>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</si>
  <si>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</si>
  <si>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</si>
  <si>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</si>
  <si>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</si>
  <si>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</si>
  <si>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</si>
  <si>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</si>
  <si>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</si>
  <si>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</si>
  <si>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</si>
  <si>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</si>
  <si>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</si>
  <si>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</si>
  <si>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</si>
  <si>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</si>
  <si>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</si>
  <si>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</si>
  <si>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</si>
  <si>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</si>
  <si>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</si>
  <si>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</si>
  <si>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</si>
  <si>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</si>
  <si>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</si>
  <si>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</si>
  <si>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</si>
  <si>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</si>
  <si>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</si>
  <si>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</si>
  <si>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</si>
  <si>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</si>
  <si>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</si>
  <si>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</si>
  <si>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</si>
  <si>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</si>
  <si>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</si>
  <si>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</si>
  <si>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</si>
  <si>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</si>
  <si>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</si>
  <si>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</si>
  <si>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</si>
  <si>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</si>
  <si>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</si>
  <si>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</si>
  <si>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</si>
  <si>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</si>
  <si>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</si>
  <si>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</si>
  <si>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</si>
  <si>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</si>
  <si>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</si>
  <si>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</si>
  <si>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</si>
  <si>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</si>
  <si>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</si>
  <si>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</si>
  <si>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</si>
  <si>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</si>
  <si>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</si>
  <si>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</si>
  <si>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</si>
  <si>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</si>
  <si>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</si>
  <si>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</si>
  <si>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</si>
  <si>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</si>
  <si>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</si>
  <si>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</si>
  <si>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</si>
  <si>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</si>
  <si>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</si>
  <si>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</si>
  <si>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</si>
  <si>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</si>
  <si>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</si>
  <si>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</si>
  <si>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</si>
  <si>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</si>
  <si>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</si>
  <si>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</si>
  <si>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</si>
  <si>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</si>
  <si>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</si>
  <si>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</si>
  <si>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</si>
  <si>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</si>
  <si>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</si>
  <si>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</si>
  <si>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</si>
  <si>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</si>
  <si>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</si>
  <si>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</si>
  <si>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</si>
  <si>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</si>
  <si>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</si>
  <si>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</si>
  <si>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</si>
  <si>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</si>
  <si>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</si>
  <si>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</si>
  <si>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</si>
  <si>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</si>
  <si>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</si>
  <si>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</si>
  <si>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</si>
  <si>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</si>
  <si>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</si>
  <si>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</si>
  <si>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</si>
  <si>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</si>
  <si>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</si>
  <si>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</si>
  <si>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</si>
  <si>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</si>
  <si>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</si>
  <si>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</si>
  <si>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</si>
  <si>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</si>
  <si>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</si>
  <si>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</si>
  <si>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</si>
  <si>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</si>
  <si>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</si>
  <si>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</si>
  <si>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</si>
  <si>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</si>
  <si>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</si>
  <si>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</si>
  <si>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</si>
  <si>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</si>
  <si>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</si>
  <si>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</si>
  <si>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</si>
  <si>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</si>
  <si>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</si>
  <si>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</si>
  <si>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</si>
  <si>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</si>
  <si>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</si>
  <si>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</si>
  <si>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</si>
  <si>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</si>
  <si>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</si>
  <si>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</si>
  <si>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</si>
  <si>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</si>
  <si>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</si>
  <si>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</si>
  <si>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</si>
  <si>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</si>
  <si>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</si>
  <si>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</si>
  <si>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</si>
  <si>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</si>
  <si>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</si>
  <si>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</si>
  <si>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</si>
  <si>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</si>
  <si>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</si>
  <si>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</si>
  <si>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</si>
  <si>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</si>
  <si>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</si>
  <si>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</si>
  <si>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</si>
  <si>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</si>
  <si>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</si>
  <si>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</si>
  <si>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</si>
  <si>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</si>
  <si>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</si>
  <si>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</si>
  <si>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</si>
  <si>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</si>
  <si>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</si>
  <si>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</si>
  <si>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</si>
  <si>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</si>
  <si>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</si>
  <si>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</si>
  <si>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</si>
  <si>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</si>
  <si>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</si>
  <si>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</si>
  <si>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</si>
  <si>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</si>
  <si>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</si>
  <si>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</si>
  <si>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</si>
  <si>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</si>
  <si>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</si>
  <si>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</si>
  <si>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</si>
  <si>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</si>
  <si>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</si>
  <si>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</si>
  <si>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</si>
  <si>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</si>
  <si>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</si>
  <si>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</si>
  <si>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</si>
  <si>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</si>
  <si>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</si>
  <si>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</si>
  <si>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</si>
  <si>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</si>
  <si>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</si>
  <si>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</si>
  <si>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</si>
  <si>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</si>
  <si>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</si>
  <si>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</si>
  <si>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</si>
  <si>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</si>
  <si>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</si>
  <si>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</si>
  <si>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</si>
  <si>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</si>
  <si>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</si>
  <si>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</si>
  <si>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</si>
  <si>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</si>
  <si>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</si>
  <si>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</si>
  <si>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</si>
  <si>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</si>
  <si>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</si>
  <si>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</si>
  <si>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</si>
  <si>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</si>
  <si>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</si>
  <si>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</si>
  <si>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</si>
  <si>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</si>
  <si>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</si>
  <si>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</si>
  <si>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</si>
  <si>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</si>
  <si>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</si>
  <si>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</si>
  <si>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</si>
  <si>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</si>
  <si>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</si>
  <si>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</si>
  <si>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</si>
  <si>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</si>
  <si>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</si>
  <si>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</si>
  <si>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</si>
  <si>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</si>
  <si>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</si>
  <si>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</si>
  <si>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</si>
  <si>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</si>
  <si>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</si>
  <si>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</si>
  <si>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</si>
  <si>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</si>
  <si>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</si>
  <si>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</si>
  <si>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</si>
  <si>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</si>
  <si>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</si>
  <si>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</si>
  <si>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</si>
  <si>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</si>
  <si>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</si>
  <si>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</si>
  <si>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</si>
  <si>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</si>
  <si>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</si>
  <si>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</si>
  <si>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</si>
  <si>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</si>
  <si>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</si>
  <si>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</si>
  <si>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</si>
  <si>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</si>
  <si>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</si>
  <si>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</si>
  <si>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</si>
  <si>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</si>
  <si>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</si>
  <si>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</si>
  <si>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</si>
  <si>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</si>
  <si>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</si>
  <si>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</si>
  <si>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</si>
  <si>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</si>
  <si>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</si>
  <si>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</si>
  <si>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</si>
  <si>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</si>
  <si>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</si>
  <si>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</si>
  <si>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</si>
  <si>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</si>
  <si>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</si>
  <si>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</si>
  <si>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</si>
  <si>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</si>
  <si>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</si>
  <si>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</si>
  <si>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</si>
  <si>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</si>
  <si>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</si>
  <si>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</si>
  <si>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</si>
  <si>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</si>
  <si>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</si>
  <si>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</si>
  <si>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</si>
  <si>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</si>
  <si>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</si>
  <si>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</si>
  <si>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</si>
  <si>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</si>
  <si>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</si>
  <si>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</si>
  <si>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</si>
  <si>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</si>
  <si>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</si>
  <si>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</si>
  <si>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</si>
  <si>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</si>
  <si>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</si>
  <si>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</si>
  <si>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</si>
  <si>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</si>
  <si>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</si>
  <si>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</si>
  <si>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</si>
  <si>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</si>
  <si>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</si>
  <si>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</si>
  <si>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</si>
  <si>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</si>
  <si>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</si>
  <si>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</si>
  <si>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</si>
  <si>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</si>
  <si>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</si>
  <si>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</si>
  <si>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</si>
  <si>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</si>
  <si>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</si>
  <si>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</si>
  <si>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</si>
  <si>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</si>
  <si>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</si>
  <si>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</si>
  <si>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</si>
  <si>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</si>
  <si>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</si>
  <si>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</si>
  <si>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</si>
  <si>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</si>
  <si>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</si>
  <si>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</si>
  <si>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</si>
  <si>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</si>
  <si>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</si>
  <si>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</si>
  <si>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</si>
  <si>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</si>
  <si>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</si>
  <si>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</si>
  <si>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</si>
  <si>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</si>
  <si>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</si>
  <si>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</si>
  <si>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</si>
  <si>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</si>
  <si>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</si>
  <si>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</si>
  <si>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</si>
  <si>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</si>
  <si>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</si>
  <si>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</si>
  <si>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</si>
  <si>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</si>
  <si>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</si>
  <si>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</si>
  <si>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</si>
  <si>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</si>
  <si>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</si>
  <si>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</si>
  <si>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</si>
  <si>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</si>
  <si>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</si>
  <si>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</si>
  <si>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</si>
  <si>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</si>
  <si>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</si>
  <si>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</si>
  <si>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</si>
  <si>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</si>
  <si>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</si>
  <si>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</si>
  <si>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</si>
  <si>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</si>
  <si>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</si>
  <si>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</si>
  <si>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</si>
  <si>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</si>
  <si>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</si>
  <si>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</si>
  <si>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</si>
  <si>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</si>
  <si>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</si>
  <si>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</si>
  <si>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</si>
  <si>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</si>
  <si>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</si>
  <si>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</si>
  <si>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</si>
  <si>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</si>
  <si>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</si>
  <si>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</si>
  <si>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</si>
  <si>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</si>
  <si>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</si>
  <si>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</si>
  <si>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</si>
  <si>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</si>
  <si>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</si>
  <si>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</si>
  <si>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</si>
  <si>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</si>
  <si>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</si>
  <si>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</si>
  <si>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</si>
  <si>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</si>
  <si>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</si>
  <si>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</si>
  <si>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</si>
  <si>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</si>
  <si>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</si>
  <si>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</si>
  <si>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</si>
  <si>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</si>
  <si>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</si>
  <si>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</si>
  <si>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</si>
  <si>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</si>
  <si>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</si>
  <si>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</si>
  <si>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</si>
  <si>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</si>
  <si>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</si>
  <si>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</si>
  <si>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</si>
  <si>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</si>
  <si>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</si>
  <si>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</si>
  <si>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</si>
  <si>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</si>
  <si>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</si>
  <si>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</si>
  <si>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</si>
  <si>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</si>
  <si>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</si>
  <si>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</si>
  <si>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</si>
  <si>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</si>
  <si>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</si>
  <si>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</si>
  <si>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</si>
  <si>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</si>
  <si>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</si>
  <si>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</si>
  <si>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</si>
  <si>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</si>
  <si>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</si>
  <si>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</si>
  <si>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</si>
  <si>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</si>
  <si>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</si>
  <si>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</si>
  <si>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</si>
  <si>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</si>
  <si>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</si>
  <si>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</si>
  <si>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</si>
  <si>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</si>
  <si>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</si>
  <si>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</si>
  <si>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</si>
  <si>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</si>
  <si>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</si>
  <si>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</si>
  <si>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</si>
  <si>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</si>
  <si>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</si>
  <si>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</si>
  <si>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</si>
  <si>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</si>
  <si>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</si>
  <si>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</si>
  <si>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</si>
  <si>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</si>
  <si>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</si>
  <si>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</si>
  <si>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</si>
  <si>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</si>
  <si>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</si>
  <si>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</si>
  <si>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</si>
  <si>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</si>
  <si>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</si>
  <si>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</si>
  <si>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</si>
  <si>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</si>
  <si>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</si>
  <si>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</si>
  <si>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</si>
  <si>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</si>
  <si>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</si>
  <si>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</si>
  <si>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</si>
  <si>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</si>
  <si>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</si>
  <si>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</si>
  <si>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</si>
  <si>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</si>
  <si>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</si>
  <si>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</si>
  <si>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</si>
  <si>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</si>
  <si>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</si>
  <si>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</si>
  <si>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</si>
  <si>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</si>
  <si>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</si>
  <si>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</si>
  <si>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</si>
  <si>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</si>
  <si>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</si>
  <si>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</si>
  <si>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</si>
  <si>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</si>
  <si>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</si>
  <si>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</si>
  <si>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</si>
  <si>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</si>
  <si>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</si>
  <si>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</si>
  <si>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</si>
  <si>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</si>
  <si>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</si>
  <si>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</si>
  <si>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</si>
  <si>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</si>
  <si>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</si>
  <si>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</si>
  <si>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</si>
  <si>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</si>
  <si>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</si>
  <si>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</si>
  <si>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</si>
  <si>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</si>
  <si>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</si>
  <si>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</si>
  <si>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</si>
  <si>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</si>
  <si>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</si>
  <si>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</si>
  <si>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</si>
  <si>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</si>
  <si>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</si>
  <si>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</si>
  <si>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</si>
  <si>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</si>
  <si>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</si>
  <si>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</si>
  <si>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</si>
  <si>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</si>
  <si>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</si>
  <si>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</si>
  <si>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</si>
  <si>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</si>
  <si>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</si>
  <si>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</si>
  <si>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</si>
  <si>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</si>
  <si>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</si>
  <si>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</si>
  <si>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</si>
  <si>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</si>
  <si>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</si>
  <si>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</si>
  <si>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</si>
  <si>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</si>
  <si>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</si>
  <si>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</si>
  <si>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</si>
  <si>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</si>
  <si>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</si>
  <si>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</si>
  <si>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</si>
  <si>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</si>
  <si>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</si>
  <si>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</si>
  <si>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</si>
  <si>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</si>
  <si>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</si>
  <si>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</si>
  <si>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</si>
  <si>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</si>
  <si>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</si>
  <si>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</si>
  <si>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</si>
  <si>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</si>
  <si>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</si>
  <si>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</si>
  <si>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</si>
  <si>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</si>
  <si>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</si>
  <si>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</si>
  <si>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</si>
  <si>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</si>
  <si>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</si>
  <si>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</si>
  <si>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</si>
  <si>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</si>
  <si>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</si>
  <si>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</si>
  <si>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</si>
  <si>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</si>
  <si>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</si>
  <si>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</si>
  <si>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</si>
  <si>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</si>
  <si>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</si>
  <si>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</si>
  <si>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</si>
  <si>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</si>
  <si>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</si>
  <si>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</si>
  <si>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</si>
  <si>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</si>
  <si>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</si>
  <si>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</si>
  <si>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</si>
  <si>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</si>
  <si>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</si>
  <si>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</si>
  <si>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</si>
  <si>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</si>
  <si>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</si>
  <si>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</si>
  <si>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</si>
  <si>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</si>
  <si>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</si>
  <si>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</si>
  <si>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</si>
  <si>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</si>
  <si>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</si>
  <si>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</si>
  <si>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</si>
  <si>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</si>
  <si>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</si>
  <si>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</si>
  <si>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</si>
  <si>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</si>
  <si>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</si>
  <si>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</si>
  <si>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</si>
  <si>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</si>
  <si>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</si>
  <si>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</si>
  <si>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</si>
  <si>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</si>
  <si>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</si>
  <si>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</si>
  <si>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</si>
  <si>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</si>
  <si>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</si>
  <si>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</si>
  <si>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</si>
  <si>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</si>
  <si>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</si>
  <si>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</si>
  <si>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</si>
  <si>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</si>
  <si>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</si>
  <si>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</si>
  <si>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</si>
  <si>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</si>
  <si>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</si>
  <si>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</si>
  <si>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</si>
  <si>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</si>
  <si>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</si>
  <si>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</si>
  <si>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</si>
  <si>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</si>
  <si>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</si>
  <si>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</si>
  <si>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</si>
  <si>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</si>
  <si>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</si>
  <si>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</si>
  <si>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</si>
  <si>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</si>
  <si>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</si>
  <si>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</si>
  <si>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</si>
  <si>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</si>
  <si>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</si>
  <si>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</si>
  <si>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</si>
  <si>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</si>
  <si>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</si>
  <si>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</si>
  <si>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</si>
  <si>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</si>
  <si>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</si>
  <si>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</si>
  <si>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</si>
  <si>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</si>
  <si>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</si>
  <si>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</si>
  <si>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</si>
  <si>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</si>
  <si>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</si>
  <si>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</si>
  <si>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</si>
  <si>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</si>
  <si>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</si>
  <si>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</si>
  <si>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</si>
  <si>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</si>
  <si>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</si>
  <si>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</si>
  <si>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</si>
  <si>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</si>
  <si>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</si>
  <si>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</si>
  <si>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</si>
  <si>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</si>
  <si>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</si>
  <si>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</si>
  <si>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</si>
  <si>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</si>
  <si>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</si>
  <si>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</si>
  <si>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</si>
  <si>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</si>
  <si>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</si>
  <si>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</si>
  <si>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</si>
  <si>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</si>
  <si>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</si>
  <si>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</si>
  <si>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</si>
  <si>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</si>
  <si>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</si>
  <si>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</si>
  <si>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</si>
  <si>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</si>
  <si>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</si>
  <si>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</si>
  <si>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</si>
  <si>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</si>
  <si>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</si>
  <si>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</si>
  <si>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</si>
  <si>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</si>
  <si>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</si>
  <si>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</si>
  <si>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</si>
  <si>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</si>
  <si>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</si>
  <si>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</si>
  <si>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</si>
  <si>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</si>
  <si>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</si>
  <si>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</si>
  <si>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</si>
  <si>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</si>
  <si>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</si>
  <si>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</si>
  <si>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</si>
  <si>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</si>
  <si>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</si>
  <si>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</si>
  <si>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</si>
  <si>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</si>
  <si>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</si>
  <si>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</si>
  <si>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</si>
  <si>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</si>
  <si>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</si>
  <si>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</si>
  <si>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</si>
  <si>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</si>
  <si>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</si>
  <si>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</si>
  <si>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</si>
  <si>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</si>
  <si>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</si>
  <si>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</si>
  <si>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</si>
  <si>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</si>
  <si>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</si>
  <si>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</si>
  <si>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</si>
  <si>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</si>
  <si>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</si>
  <si>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</si>
  <si>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</si>
  <si>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</si>
  <si>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</si>
  <si>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</si>
  <si>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</si>
  <si>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</si>
  <si>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</si>
  <si>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</si>
  <si>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</si>
  <si>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</si>
  <si>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</si>
  <si>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</si>
  <si>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</si>
  <si>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</si>
  <si>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</si>
  <si>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</si>
  <si>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</si>
  <si>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</si>
  <si>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</si>
  <si>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</si>
  <si>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</si>
  <si>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</si>
  <si>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</si>
  <si>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</si>
  <si>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</si>
  <si>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</si>
  <si>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</si>
  <si>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</si>
  <si>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</si>
  <si>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</si>
  <si>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</si>
  <si>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</si>
  <si>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</si>
  <si>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</si>
  <si>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</si>
  <si>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</si>
  <si>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</si>
  <si>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</si>
  <si>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</si>
  <si>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</si>
  <si>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</si>
  <si>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</si>
  <si>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</si>
  <si>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</si>
  <si>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</si>
  <si>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</si>
  <si>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</si>
  <si>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</si>
  <si>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</si>
  <si>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</si>
  <si>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</si>
  <si>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</si>
  <si>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</si>
  <si>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</si>
  <si>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</si>
  <si>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</si>
  <si>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</si>
  <si>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</si>
  <si>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</si>
  <si>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</si>
  <si>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</si>
  <si>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</si>
  <si>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</si>
  <si>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</si>
  <si>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</si>
  <si>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</si>
  <si>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</si>
  <si>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</si>
  <si>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</si>
  <si>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</si>
  <si>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</si>
  <si>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</si>
  <si>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</si>
  <si>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</si>
  <si>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</si>
  <si>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</si>
  <si>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</si>
  <si>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</si>
  <si>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</si>
  <si>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</si>
  <si>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</si>
  <si>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</si>
  <si>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</si>
  <si>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</si>
  <si>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</si>
  <si>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</si>
  <si>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</si>
  <si>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</si>
  <si>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</si>
  <si>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</si>
  <si>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</si>
  <si>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</si>
  <si>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</si>
  <si>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</si>
  <si>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</si>
  <si>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</si>
  <si>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</si>
  <si>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</si>
  <si>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</si>
  <si>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</si>
  <si>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</si>
  <si>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</si>
  <si>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</si>
  <si>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</si>
  <si>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</si>
  <si>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</si>
  <si>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</si>
  <si>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</si>
  <si>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</si>
  <si>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</si>
  <si>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</si>
  <si>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</si>
  <si>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</si>
  <si>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</si>
  <si>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</si>
  <si>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</si>
  <si>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</si>
  <si>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</si>
  <si>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</si>
  <si>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</si>
  <si>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</si>
  <si>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</si>
  <si>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Percent Funded Rounded</t>
  </si>
  <si>
    <t>Average Donation</t>
  </si>
  <si>
    <t>Category</t>
  </si>
  <si>
    <t>Sub-Category</t>
  </si>
  <si>
    <t>(All)</t>
  </si>
  <si>
    <t>Row Labels</t>
  </si>
  <si>
    <t>Grand Total</t>
  </si>
  <si>
    <t>Column Labels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</si>
  <si>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</si>
  <si>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</si>
  <si>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</si>
  <si>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</si>
  <si>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</si>
  <si>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</si>
  <si>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</si>
  <si>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</si>
  <si>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</si>
  <si>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</si>
  <si>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</si>
  <si>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</si>
  <si>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</si>
  <si>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</si>
  <si>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</si>
  <si>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</si>
  <si>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</si>
  <si>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</si>
  <si>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</si>
  <si>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</si>
  <si>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</si>
  <si>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</si>
  <si>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</si>
  <si>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</si>
  <si>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</si>
  <si>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</si>
  <si>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</si>
  <si>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</si>
  <si>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</si>
  <si>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</si>
  <si>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</si>
  <si>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</si>
  <si>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</si>
  <si>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</si>
  <si>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</si>
  <si>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</si>
  <si>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</si>
  <si>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</si>
  <si>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</si>
  <si>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</si>
  <si>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</si>
  <si>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</si>
  <si>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</si>
  <si>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</si>
  <si>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</si>
  <si>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</si>
  <si>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</si>
  <si>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</si>
  <si>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</si>
  <si>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</si>
  <si>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Category</t>
  </si>
  <si>
    <t>Parent Category</t>
  </si>
  <si>
    <t>Count of state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</si>
  <si>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</si>
  <si>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</si>
  <si>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</si>
  <si>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</si>
  <si>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</si>
  <si>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</si>
  <si>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</si>
  <si>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</si>
  <si>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</si>
  <si>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</si>
  <si>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</si>
  <si>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</si>
  <si>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</si>
  <si>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</si>
  <si>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</si>
  <si>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</si>
  <si>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</si>
  <si>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</si>
  <si>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</si>
  <si>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</si>
  <si>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</si>
  <si>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</si>
  <si>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</si>
  <si>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</si>
  <si>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</si>
  <si>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</si>
  <si>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</si>
  <si>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</si>
  <si>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</si>
  <si>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</si>
  <si>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</si>
  <si>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</si>
  <si>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</si>
  <si>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&lt;/= 50000</t>
  </si>
  <si>
    <t>&lt; 1000</t>
  </si>
  <si>
    <t>Mean</t>
  </si>
  <si>
    <t>Median</t>
  </si>
  <si>
    <t>Minimum</t>
  </si>
  <si>
    <t>Maximum</t>
  </si>
  <si>
    <t>Variance</t>
  </si>
  <si>
    <t>St Dev</t>
  </si>
  <si>
    <t>Successful Campaigns</t>
  </si>
  <si>
    <t>Unsuccessful Campaigns</t>
  </si>
  <si>
    <t xml:space="preserve">Median summarizes the data more meaningfully because the </t>
  </si>
  <si>
    <t xml:space="preserve">measure is not affected by outliers. </t>
  </si>
  <si>
    <t xml:space="preserve">There is greater variability with successful campaigns. This suggests </t>
  </si>
  <si>
    <t>that the number of backers is not likely a valuable measure of success.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</si>
</sst>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/>
    </xf>
    <xf numFmtId="14" fontId="0" fillId="0" borderId="0" xfId="0" applyNumberFormat="1"/>
    <xf numFmtId="9" fontId="0" fillId="0" borderId="0" xfId="1" applyFont="1"/>
    <xf numFmtId="0" fontId="0" fillId="0" borderId="0" xfId="0" applyBorder="1"/>
    <xf numFmtId="2" fontId="0" fillId="0" borderId="0" xfId="0" applyNumberFormat="1"/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/>
    </xf>
    <xf numFmtId="16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left"/>
    </xf>
    <xf numFmtId="169" fontId="0" fillId="0" borderId="6" xfId="0" applyNumberForma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2" fontId="1" fillId="0" borderId="0" xfId="0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4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[KickstarterTrends.xlsm]Parent Categories!PivotTable2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Categories'!$B$3:$B$4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Categories'!$A$5:$A$14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Categories'!$B$5:$B$14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9B-4810-B5D8-C97822751BEB}"/>
            </c:ext>
          </c:extLst>
        </c:ser>
        <c:ser>
          <c:idx val="1"/>
          <c:order val="1"/>
          <c:tx>
            <c:strRef>
              <c:f>'Parent Categories'!$C$3:$C$4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Categories'!$A$5:$A$14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Categories'!$C$5:$C$14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9B-4810-B5D8-C97822751BEB}"/>
            </c:ext>
          </c:extLst>
        </c:ser>
        <c:ser>
          <c:idx val="2"/>
          <c:order val="2"/>
          <c:tx>
            <c:strRef>
              <c:f>'Parent Categories'!$D$3:$D$4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Categories'!$A$5:$A$14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Categories'!$D$5:$D$14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9B-4810-B5D8-C97822751BEB}"/>
            </c:ext>
          </c:extLst>
        </c:ser>
        <c:ser>
          <c:idx val="3"/>
          <c:order val="3"/>
          <c:tx>
            <c:strRef>
              <c:f>'Parent Categories'!$E$3:$E$4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Categories'!$A$5:$A$14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Categories'!$E$5:$E$14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9B-4810-B5D8-C97822751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3318848"/>
        <c:axId val="402529184"/>
      </c:barChart>
      <c:catAx>
        <c:axId val="493318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29184"/>
        <c:crosses val="autoZero"/>
        <c:auto val="1"/>
        <c:lblAlgn val="ctr"/>
        <c:lblOffset val="100"/>
        <c:noMultiLvlLbl val="0"/>
      </c:catAx>
      <c:valAx>
        <c:axId val="40252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 of States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31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[KickstarterTrends.xlsm]Sub-Categories!PivotTable4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'Sub-Categories'!$B$4:$B$5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'Sub-Categories'!$A$6:$A$47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'Sub-Categories'!$B$6:$B$47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50-4EDA-9263-E6ED97D4E9C4}"/>
            </c:ext>
          </c:extLst>
        </c:ser>
        <c:ser>
          <c:idx val="1"/>
          <c:order val="1"/>
          <c:tx>
            <c:strRef>
              <c:f>'Sub-Categories'!$C$4:$C$5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'Sub-Categories'!$A$6:$A$47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'Sub-Categories'!$C$6:$C$47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50-4EDA-9263-E6ED97D4E9C4}"/>
            </c:ext>
          </c:extLst>
        </c:ser>
        <c:ser>
          <c:idx val="2"/>
          <c:order val="2"/>
          <c:tx>
            <c:strRef>
              <c:f>'Sub-Categories'!$D$4:$D$5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'Sub-Categories'!$A$6:$A$47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'Sub-Categories'!$D$6:$D$47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50-4EDA-9263-E6ED97D4E9C4}"/>
            </c:ext>
          </c:extLst>
        </c:ser>
        <c:ser>
          <c:idx val="3"/>
          <c:order val="3"/>
          <c:tx>
            <c:strRef>
              <c:f>'Sub-Categories'!$E$4:$E$5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'Sub-Categories'!$A$6:$A$47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'Sub-Categories'!$E$6:$E$47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50-4EDA-9263-E6ED97D4E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5936352"/>
        <c:axId val="481183392"/>
      </c:barChart>
      <c:catAx>
        <c:axId val="415936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Sub-Category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183392"/>
        <c:crosses val="autoZero"/>
        <c:auto val="1"/>
        <c:lblAlgn val="ctr"/>
        <c:lblOffset val="100"/>
        <c:noMultiLvlLbl val="0"/>
      </c:catAx>
      <c:valAx>
        <c:axId val="4811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 of State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93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[KickstarterTrends.xlsm]State by Date!PivotTable6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'State by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'State by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'State by Date'!$B$6:$B$18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6-4596-AA0D-85099D84541C}"/>
            </c:ext>
          </c:extLst>
        </c:ser>
        <c:ser>
          <c:idx val="1"/>
          <c:order val="1"/>
          <c:tx>
            <c:strRef>
              <c:f>'State by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'State by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'State by Date'!$C$6:$C$18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96-4596-AA0D-85099D84541C}"/>
            </c:ext>
          </c:extLst>
        </c:ser>
        <c:ser>
          <c:idx val="2"/>
          <c:order val="2"/>
          <c:tx>
            <c:strRef>
              <c:f>'State by Date'!$D$4:$D$5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'State by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'State by Date'!$D$6:$D$18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96-4596-AA0D-85099D845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0115264"/>
        <c:axId val="402542912"/>
      </c:lineChart>
      <c:catAx>
        <c:axId val="62011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42912"/>
        <c:crosses val="autoZero"/>
        <c:auto val="1"/>
        <c:lblAlgn val="ctr"/>
        <c:lblOffset val="100"/>
        <c:noMultiLvlLbl val="0"/>
      </c:catAx>
      <c:valAx>
        <c:axId val="40254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11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&lt;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&lt;/=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41-4999-89E8-990786C65A90}"/>
            </c:ext>
          </c:extLst>
        </c:ser>
        <c:ser>
          <c:idx val="5"/>
          <c:order val="5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&lt;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&lt;/=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41-4999-89E8-990786C65A90}"/>
            </c:ext>
          </c:extLst>
        </c:ser>
        <c:ser>
          <c:idx val="6"/>
          <c:order val="6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&lt;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&lt;/=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41-4999-89E8-990786C65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3661872"/>
        <c:axId val="48122166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'Outcomes Based on Goals'!$B$1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&lt;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&lt;/=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'Outcomes Based on Goals'!$B$2:$B$13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322</c:v>
                      </c:pt>
                      <c:pt idx="1">
                        <c:v>932</c:v>
                      </c:pt>
                      <c:pt idx="2">
                        <c:v>381</c:v>
                      </c:pt>
                      <c:pt idx="3">
                        <c:v>168</c:v>
                      </c:pt>
                      <c:pt idx="4">
                        <c:v>94</c:v>
                      </c:pt>
                      <c:pt idx="5">
                        <c:v>62</c:v>
                      </c:pt>
                      <c:pt idx="6">
                        <c:v>55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9">
                        <c:v>21</c:v>
                      </c:pt>
                      <c:pt idx="10">
                        <c:v>6</c:v>
                      </c:pt>
                      <c:pt idx="11">
                        <c:v>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4941-4999-89E8-990786C65A90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&lt;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&lt;/=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113</c:v>
                      </c:pt>
                      <c:pt idx="1">
                        <c:v>420</c:v>
                      </c:pt>
                      <c:pt idx="2">
                        <c:v>283</c:v>
                      </c:pt>
                      <c:pt idx="3">
                        <c:v>144</c:v>
                      </c:pt>
                      <c:pt idx="4">
                        <c:v>90</c:v>
                      </c:pt>
                      <c:pt idx="5">
                        <c:v>72</c:v>
                      </c:pt>
                      <c:pt idx="6">
                        <c:v>64</c:v>
                      </c:pt>
                      <c:pt idx="7">
                        <c:v>37</c:v>
                      </c:pt>
                      <c:pt idx="8">
                        <c:v>22</c:v>
                      </c:pt>
                      <c:pt idx="9">
                        <c:v>16</c:v>
                      </c:pt>
                      <c:pt idx="10">
                        <c:v>11</c:v>
                      </c:pt>
                      <c:pt idx="11">
                        <c:v>258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941-4999-89E8-990786C65A90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&lt;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&lt;/=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</c:v>
                      </c:pt>
                      <c:pt idx="1">
                        <c:v>60</c:v>
                      </c:pt>
                      <c:pt idx="2">
                        <c:v>52</c:v>
                      </c:pt>
                      <c:pt idx="3">
                        <c:v>40</c:v>
                      </c:pt>
                      <c:pt idx="4">
                        <c:v>17</c:v>
                      </c:pt>
                      <c:pt idx="5">
                        <c:v>14</c:v>
                      </c:pt>
                      <c:pt idx="6">
                        <c:v>18</c:v>
                      </c:pt>
                      <c:pt idx="7">
                        <c:v>13</c:v>
                      </c:pt>
                      <c:pt idx="8">
                        <c:v>7</c:v>
                      </c:pt>
                      <c:pt idx="9">
                        <c:v>6</c:v>
                      </c:pt>
                      <c:pt idx="10">
                        <c:v>4</c:v>
                      </c:pt>
                      <c:pt idx="11">
                        <c:v>100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941-4999-89E8-990786C65A9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&lt;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&lt;/=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453</c:v>
                      </c:pt>
                      <c:pt idx="1">
                        <c:v>1412</c:v>
                      </c:pt>
                      <c:pt idx="2">
                        <c:v>716</c:v>
                      </c:pt>
                      <c:pt idx="3">
                        <c:v>352</c:v>
                      </c:pt>
                      <c:pt idx="4">
                        <c:v>201</c:v>
                      </c:pt>
                      <c:pt idx="5">
                        <c:v>148</c:v>
                      </c:pt>
                      <c:pt idx="6">
                        <c:v>137</c:v>
                      </c:pt>
                      <c:pt idx="7">
                        <c:v>82</c:v>
                      </c:pt>
                      <c:pt idx="8">
                        <c:v>55</c:v>
                      </c:pt>
                      <c:pt idx="9">
                        <c:v>43</c:v>
                      </c:pt>
                      <c:pt idx="10">
                        <c:v>21</c:v>
                      </c:pt>
                      <c:pt idx="11">
                        <c:v>444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4941-4999-89E8-990786C65A90}"/>
                  </c:ext>
                </c:extLst>
              </c15:ser>
            </c15:filteredLineSeries>
          </c:ext>
        </c:extLst>
      </c:lineChart>
      <c:catAx>
        <c:axId val="40366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21664"/>
        <c:crosses val="autoZero"/>
        <c:auto val="1"/>
        <c:lblAlgn val="ctr"/>
        <c:lblOffset val="100"/>
        <c:noMultiLvlLbl val="0"/>
      </c:catAx>
      <c:valAx>
        <c:axId val="48122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6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0</xdr:row>
      <xdr:rowOff>173036</xdr:rowOff>
    </xdr:from>
    <xdr:to>
      <xdr:col>16</xdr:col>
      <xdr:colOff>136525</xdr:colOff>
      <xdr:row>20</xdr:row>
      <xdr:rowOff>101599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9A5A88-7661-474A-BEC9-0FCCA11D2A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185734</xdr:colOff>
      <xdr:row>2</xdr:row>
      <xdr:rowOff>49212</xdr:rowOff>
    </xdr:from>
    <xdr:to>
      <xdr:col>17</xdr:col>
      <xdr:colOff>374650</xdr:colOff>
      <xdr:row>23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2A6EC8-C5AB-4C35-9A31-B2FF286B4C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725487</xdr:colOff>
      <xdr:row>1</xdr:row>
      <xdr:rowOff>1587</xdr:rowOff>
    </xdr:from>
    <xdr:to>
      <xdr:col>13</xdr:col>
      <xdr:colOff>568325</xdr:colOff>
      <xdr:row>19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7D28A2-DF45-4329-96E7-C92B9F8B21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368300</xdr:colOff>
      <xdr:row>14</xdr:row>
      <xdr:rowOff>125412</xdr:rowOff>
    </xdr:from>
    <xdr:to>
      <xdr:col>7</xdr:col>
      <xdr:colOff>711200</xdr:colOff>
      <xdr:row>36</xdr:row>
      <xdr:rowOff>168275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065E8C-18DA-4239-90D6-DDA4526AB0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hwini" refreshedDate="44132.829158217595" createdVersion="6" refreshedVersion="6" minRefreshableVersion="3" recordCount="4115" xr:uid="{B346BAC4-CAF9-423E-A524-4FA9956462CB}">
  <cacheSource type="worksheet">
    <worksheetSource ref="A1:S1048576" sheet="StarterBook"/>
  </cacheSource>
  <cacheFields count="19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 count="42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  <m/>
      </sharedItems>
    </cacheField>
    <cacheField name="Percent Funded" numFmtId="0">
      <sharedItems containsString="0" containsBlank="1" containsNumber="1" minValue="0" maxValue="2260300"/>
    </cacheField>
    <cacheField name="Percent Funded Rounded" numFmtId="0">
      <sharedItems containsString="0" containsBlank="1" containsNumber="1" containsInteger="1" minValue="0" maxValue="2260300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hwini" refreshedDate="44132.843013773148" createdVersion="6" refreshedVersion="6" minRefreshableVersion="3" recordCount="4115" xr:uid="{8DA39A64-9F75-456B-BFF7-B87E626C90B0}">
  <cacheSource type="worksheet">
    <worksheetSource ref="A1:U1048576" sheet="StarterBook"/>
  </cacheSource>
  <cacheFields count="23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 count="446">
        <n v="8500"/>
        <n v="10275"/>
        <n v="500"/>
        <n v="10000"/>
        <n v="44000"/>
        <n v="3999"/>
        <n v="8000"/>
        <n v="9000"/>
        <n v="3500"/>
        <n v="3000"/>
        <n v="5000"/>
        <n v="30000"/>
        <n v="6000"/>
        <n v="2000"/>
        <n v="12000"/>
        <n v="1500"/>
        <n v="850"/>
        <n v="18500"/>
        <n v="350"/>
        <n v="35000"/>
        <n v="600"/>
        <n v="1250"/>
        <n v="20000"/>
        <n v="4000"/>
        <n v="13"/>
        <n v="28450"/>
        <n v="5250"/>
        <n v="2600"/>
        <n v="1000"/>
        <n v="22000"/>
        <n v="2500"/>
        <n v="25000"/>
        <n v="14000"/>
        <n v="8400"/>
        <n v="11000"/>
        <n v="8600"/>
        <n v="15000"/>
        <n v="4500"/>
        <n v="1200"/>
        <n v="7000"/>
        <n v="1800"/>
        <n v="2200"/>
        <n v="900"/>
        <n v="300"/>
        <n v="400"/>
        <n v="50"/>
        <n v="1300"/>
        <n v="750"/>
        <n v="200"/>
        <n v="250"/>
        <n v="3200"/>
        <n v="7500"/>
        <n v="450"/>
        <n v="3250"/>
        <n v="70000"/>
        <n v="100000000"/>
        <n v="55000"/>
        <n v="100000"/>
        <n v="80000"/>
        <n v="71764"/>
        <n v="150000"/>
        <n v="200000"/>
        <n v="5500"/>
        <n v="50000"/>
        <n v="130000"/>
        <n v="250000"/>
        <n v="380000"/>
        <n v="1350000"/>
        <n v="2995"/>
        <n v="500000"/>
        <n v="2800"/>
        <n v="2000000"/>
        <n v="120000"/>
        <n v="17000"/>
        <n v="110000"/>
        <n v="95000"/>
        <n v="1110"/>
        <n v="3423"/>
        <n v="12500"/>
        <n v="40000"/>
        <n v="1000000"/>
        <n v="650"/>
        <n v="300000"/>
        <n v="12700"/>
        <n v="6300"/>
        <n v="4400"/>
        <n v="1500000"/>
        <n v="6000000"/>
        <n v="29000"/>
        <n v="28000"/>
        <n v="350000"/>
        <n v="26000"/>
        <n v="36400"/>
        <n v="13000"/>
        <n v="85000"/>
        <n v="24000"/>
        <n v="75000"/>
        <n v="9850"/>
        <n v="2300"/>
        <n v="65000"/>
        <n v="27000"/>
        <n v="45000"/>
        <n v="18000"/>
        <n v="126000"/>
        <n v="3400"/>
        <n v="5400"/>
        <n v="33500"/>
        <n v="14500"/>
        <n v="11260"/>
        <n v="34000"/>
        <n v="58425"/>
        <n v="24200"/>
        <n v="9665"/>
        <n v="8925"/>
        <n v="38000"/>
        <n v="6500"/>
        <n v="2450"/>
        <n v="999"/>
        <n v="68000"/>
        <n v="4700"/>
        <n v="12444"/>
        <n v="2820"/>
        <n v="12800"/>
        <n v="1400"/>
        <n v="10500"/>
        <n v="22400"/>
        <n v="3300"/>
        <n v="60000"/>
        <n v="94875"/>
        <n v="8888"/>
        <n v="39000"/>
        <n v="550"/>
        <n v="1010"/>
        <n v="512"/>
        <n v="800"/>
        <n v="220000"/>
        <n v="37956"/>
        <n v="550000"/>
        <n v="74997"/>
        <n v="10000000"/>
        <n v="4480"/>
        <n v="65108"/>
        <n v="24500"/>
        <n v="97000"/>
        <n v="7175"/>
        <n v="12001"/>
        <n v="1150"/>
        <n v="3405"/>
        <n v="3870"/>
        <n v="240000"/>
        <n v="88888"/>
        <n v="11180"/>
        <n v="125000"/>
        <n v="780"/>
        <n v="13803"/>
        <n v="515"/>
        <n v="2500000"/>
        <n v="450000"/>
        <n v="11999"/>
        <n v="70"/>
        <n v="28888"/>
        <n v="90000"/>
        <n v="57000"/>
        <n v="320000"/>
        <n v="175000"/>
        <n v="23000"/>
        <n v="48500"/>
        <n v="27500"/>
        <n v="1900"/>
        <n v="8200"/>
        <n v="40"/>
        <n v="47000"/>
        <n v="3600"/>
        <n v="2220"/>
        <n v="2987"/>
        <n v="4444"/>
        <n v="700"/>
        <n v="4290"/>
        <n v="17500"/>
        <n v="3759"/>
        <n v="1700"/>
        <n v="2750"/>
        <n v="17482"/>
        <n v="1600"/>
        <n v="1100"/>
        <n v="10"/>
        <n v="27800"/>
        <n v="1450"/>
        <n v="8800"/>
        <n v="3152"/>
        <n v="2100"/>
        <n v="3780"/>
        <n v="3750"/>
        <n v="2900"/>
        <n v="16000"/>
        <n v="3900"/>
        <n v="9500"/>
        <n v="49000"/>
        <n v="7777"/>
        <n v="55650"/>
        <n v="2700"/>
        <n v="172889"/>
        <n v="104219"/>
        <n v="894700"/>
        <n v="9999"/>
        <n v="93500"/>
        <n v="115250"/>
        <n v="1550"/>
        <n v="7501"/>
        <n v="1328"/>
        <n v="4600"/>
        <n v="4336"/>
        <n v="199"/>
        <n v="100"/>
        <n v="54000"/>
        <n v="12999"/>
        <n v="900000"/>
        <n v="88000"/>
        <n v="4190"/>
        <n v="9300"/>
        <n v="6750"/>
        <n v="5200"/>
        <n v="8750"/>
        <n v="21000"/>
        <n v="2658"/>
        <n v="4800"/>
        <n v="16300"/>
        <n v="16700"/>
        <n v="26500"/>
        <n v="16350"/>
        <n v="19800"/>
        <n v="7534"/>
        <n v="911"/>
        <n v="6700"/>
        <n v="18800"/>
        <n v="12516"/>
        <n v="11500"/>
        <n v="180000"/>
        <n v="5800"/>
        <n v="462000"/>
        <n v="48000"/>
        <n v="10115"/>
        <n v="133000"/>
        <n v="1680"/>
        <n v="4900"/>
        <n v="5875"/>
        <n v="660"/>
        <n v="42000"/>
        <n v="32360"/>
        <n v="6999"/>
        <n v="3700"/>
        <n v="25"/>
        <n v="110"/>
        <n v="82000"/>
        <n v="2725"/>
        <n v="4950"/>
        <n v="18950"/>
        <n v="1750"/>
        <n v="37000"/>
        <n v="25000000"/>
        <n v="44250"/>
        <n v="32000"/>
        <n v="2400"/>
        <n v="52000"/>
        <n v="37500"/>
        <n v="43500"/>
        <n v="19000"/>
        <n v="2350"/>
        <n v="2250"/>
        <n v="20"/>
        <n v="4300"/>
        <n v="12100"/>
        <n v="1897"/>
        <n v="3333"/>
        <n v="516"/>
        <n v="6900"/>
        <n v="3800"/>
        <n v="80"/>
        <n v="7900"/>
        <n v="5105"/>
        <n v="5050"/>
        <n v="16500"/>
        <n v="3265"/>
        <n v="2880"/>
        <n v="10050"/>
        <n v="4200"/>
        <n v="32500"/>
        <n v="33000"/>
        <n v="46260"/>
        <n v="15500"/>
        <n v="22500"/>
        <n v="5555.55"/>
        <n v="160000"/>
        <n v="280"/>
        <n v="60"/>
        <n v="3350"/>
        <n v="4575"/>
        <n v="9072"/>
        <n v="451"/>
        <n v="6350"/>
        <n v="99000"/>
        <n v="42500"/>
        <n v="666"/>
        <n v="390000"/>
        <n v="125"/>
        <n v="2550"/>
        <n v="89200"/>
        <n v="400000"/>
        <n v="198000"/>
        <n v="133800"/>
        <n v="31000"/>
        <n v="1570.79"/>
        <n v="7200"/>
        <n v="32768"/>
        <n v="78000"/>
        <n v="1385"/>
        <n v="98000"/>
        <n v="2560"/>
        <n v="261962"/>
        <n v="495"/>
        <n v="71500"/>
        <n v="179000"/>
        <n v="35500"/>
        <n v="372625"/>
        <n v="56000"/>
        <n v="150"/>
        <n v="153"/>
        <n v="5494"/>
        <n v="5"/>
        <n v="420"/>
        <n v="19500"/>
        <n v="8012"/>
        <n v="1"/>
        <n v="3950"/>
        <n v="480"/>
        <n v="4589"/>
        <n v="9800"/>
        <n v="6450"/>
        <n v="1964.47"/>
        <n v="10557"/>
        <n v="474900"/>
        <n v="18900"/>
        <n v="128"/>
        <n v="850000"/>
        <n v="86350"/>
        <n v="510000"/>
        <n v="124000"/>
        <n v="16870"/>
        <n v="140000"/>
        <n v="117000"/>
        <n v="42850"/>
        <n v="1570"/>
        <n v="3675"/>
        <n v="745"/>
        <n v="9041"/>
        <n v="22765"/>
        <n v="2001"/>
        <n v="839"/>
        <n v="1070"/>
        <n v="930"/>
        <n v="347"/>
        <n v="280000"/>
        <n v="51000"/>
        <n v="38888"/>
        <n v="8000000"/>
        <n v="2"/>
        <n v="3910"/>
        <n v="2468"/>
        <n v="5999"/>
        <n v="1999"/>
        <n v="3274"/>
        <n v="39400"/>
        <n v="19980"/>
        <n v="530"/>
        <n v="2888"/>
        <n v="11200"/>
        <n v="9600"/>
        <n v="14440"/>
        <n v="1850"/>
        <n v="3100"/>
        <n v="5000000"/>
        <n v="30000000"/>
        <n v="116000"/>
        <n v="1350"/>
        <n v="7214"/>
        <n v="10600"/>
        <n v="8300"/>
        <n v="2800000"/>
        <n v="1333666"/>
        <n v="4059"/>
        <n v="225000"/>
        <n v="14920"/>
        <n v="48725"/>
        <n v="4100"/>
        <n v="5845"/>
        <n v="109225"/>
        <n v="1300000"/>
        <n v="800000"/>
        <n v="777"/>
        <n v="3000000"/>
        <n v="5862"/>
        <n v="12200"/>
        <n v="4999"/>
        <n v="101"/>
        <n v="11737"/>
        <n v="1050"/>
        <n v="3871"/>
        <n v="7750"/>
        <n v="978"/>
        <n v="1650"/>
        <n v="1551"/>
        <n v="1395"/>
        <n v="960"/>
        <n v="675"/>
        <n v="773"/>
        <n v="315"/>
        <n v="1960"/>
        <n v="740"/>
        <n v="17100"/>
        <n v="225"/>
        <n v="620"/>
        <n v="220"/>
        <n v="333"/>
        <n v="2827"/>
        <n v="3550"/>
        <n v="2413"/>
        <n v="13111"/>
        <n v="375000"/>
        <n v="2885"/>
        <n v="3255"/>
        <n v="17600"/>
        <n v="2825"/>
        <n v="678"/>
        <n v="11140"/>
        <n v="1930"/>
        <n v="575"/>
        <n v="6048"/>
        <n v="23900"/>
        <n v="13500"/>
        <n v="5600"/>
        <n v="8880"/>
        <n v="525"/>
        <n v="3495"/>
        <n v="2224"/>
        <n v="270"/>
        <m/>
      </sharedItems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 count="503">
        <n v="182"/>
        <n v="79"/>
        <n v="35"/>
        <n v="150"/>
        <n v="284"/>
        <n v="47"/>
        <n v="58"/>
        <n v="57"/>
        <n v="12"/>
        <n v="20"/>
        <n v="19"/>
        <n v="75"/>
        <n v="827"/>
        <n v="51"/>
        <n v="41"/>
        <n v="98"/>
        <n v="70"/>
        <n v="36"/>
        <n v="342"/>
        <n v="22"/>
        <n v="25"/>
        <n v="101"/>
        <n v="8"/>
        <n v="23"/>
        <n v="574"/>
        <n v="14"/>
        <n v="71"/>
        <n v="117"/>
        <n v="53"/>
        <n v="1"/>
        <n v="89"/>
        <n v="64"/>
        <n v="68"/>
        <n v="28"/>
        <n v="44"/>
        <n v="253"/>
        <n v="66"/>
        <n v="217"/>
        <n v="16"/>
        <n v="169"/>
        <n v="263"/>
        <n v="15"/>
        <n v="61"/>
        <n v="45"/>
        <n v="38"/>
        <n v="87"/>
        <n v="119"/>
        <n v="52"/>
        <n v="86"/>
        <n v="174"/>
        <n v="69"/>
        <n v="33"/>
        <n v="108"/>
        <n v="48"/>
        <n v="24"/>
        <n v="26"/>
        <n v="178"/>
        <n v="17"/>
        <n v="32"/>
        <n v="18"/>
        <n v="29"/>
        <n v="100"/>
        <n v="13"/>
        <n v="7"/>
        <n v="21"/>
        <n v="60"/>
        <n v="56"/>
        <n v="46"/>
        <n v="43"/>
        <n v="34"/>
        <n v="39"/>
        <n v="65"/>
        <n v="49"/>
        <n v="10"/>
        <n v="27"/>
        <n v="81"/>
        <n v="78"/>
        <n v="37"/>
        <n v="0"/>
        <n v="6"/>
        <n v="4"/>
        <n v="5"/>
        <n v="9"/>
        <n v="3"/>
        <n v="2"/>
        <n v="67"/>
        <n v="1293"/>
        <n v="84"/>
        <n v="76"/>
        <n v="137"/>
        <n v="376"/>
        <n v="202"/>
        <n v="328"/>
        <n v="96"/>
        <n v="223"/>
        <n v="62"/>
        <n v="146"/>
        <n v="235"/>
        <n v="437"/>
        <n v="77"/>
        <n v="314"/>
        <n v="188"/>
        <n v="275"/>
        <n v="560"/>
        <n v="688"/>
        <n v="942"/>
        <n v="88"/>
        <n v="220"/>
        <n v="145"/>
        <n v="963"/>
        <n v="91"/>
        <n v="165"/>
        <n v="111"/>
        <n v="1596"/>
        <n v="287"/>
        <n v="118"/>
        <n v="113"/>
        <n v="332"/>
        <n v="951"/>
        <n v="415"/>
        <n v="305"/>
        <n v="2139"/>
        <n v="179"/>
        <n v="760"/>
        <n v="563"/>
        <n v="135"/>
        <n v="290"/>
        <n v="447"/>
        <n v="232"/>
        <n v="168"/>
        <n v="128"/>
        <n v="493"/>
        <n v="131"/>
        <n v="50"/>
        <n v="665"/>
        <n v="129"/>
        <n v="142"/>
        <n v="2436"/>
        <n v="244"/>
        <n v="298"/>
        <n v="251"/>
        <n v="82"/>
        <n v="74"/>
        <n v="189"/>
        <n v="80"/>
        <n v="576"/>
        <n v="238"/>
        <n v="222"/>
        <n v="120"/>
        <n v="126"/>
        <n v="158"/>
        <n v="316"/>
        <n v="337"/>
        <n v="186"/>
        <n v="736"/>
        <n v="1151"/>
        <n v="498"/>
        <n v="167"/>
        <n v="340"/>
        <n v="438"/>
        <n v="555"/>
        <n v="266"/>
        <n v="31"/>
        <n v="236"/>
        <n v="299"/>
        <n v="55"/>
        <n v="325"/>
        <n v="524"/>
        <n v="285"/>
        <n v="379"/>
        <n v="221"/>
        <n v="964"/>
        <n v="286"/>
        <n v="613"/>
        <n v="97"/>
        <n v="303"/>
        <n v="267"/>
        <n v="302"/>
        <n v="354"/>
        <n v="134"/>
        <n v="159"/>
        <n v="1062"/>
        <n v="133"/>
        <n v="83"/>
        <n v="149"/>
        <n v="383"/>
        <n v="237"/>
        <n v="562"/>
        <n v="1510"/>
        <n v="193"/>
        <n v="206"/>
        <n v="351"/>
        <n v="184"/>
        <n v="196"/>
        <n v="229"/>
        <n v="95"/>
        <n v="73"/>
        <n v="271"/>
        <n v="241"/>
        <n v="171"/>
        <n v="208"/>
        <n v="104"/>
        <n v="11"/>
        <n v="170"/>
        <n v="124"/>
        <n v="140"/>
        <n v="147"/>
        <n v="125"/>
        <n v="130"/>
        <n v="30"/>
        <n v="173"/>
        <n v="59"/>
        <n v="121"/>
        <n v="315"/>
        <n v="2174"/>
        <n v="152"/>
        <n v="1021"/>
        <n v="105"/>
        <n v="1107"/>
        <n v="1013"/>
        <n v="274"/>
        <n v="99"/>
        <n v="276"/>
        <n v="310"/>
        <n v="215"/>
        <n v="94"/>
        <n v="336"/>
        <n v="201"/>
        <n v="296"/>
        <n v="114"/>
        <n v="890"/>
        <n v="456"/>
        <n v="369"/>
        <n v="338"/>
        <n v="153"/>
        <n v="143"/>
        <n v="265"/>
        <n v="139"/>
        <n v="110"/>
        <n v="156"/>
        <n v="90"/>
        <n v="54"/>
        <n v="205"/>
        <n v="154"/>
        <n v="40"/>
        <n v="190"/>
        <n v="127"/>
        <n v="177"/>
        <n v="115"/>
        <n v="499"/>
        <n v="72"/>
        <n v="93"/>
        <n v="123"/>
        <n v="161"/>
        <n v="775"/>
        <n v="355"/>
        <n v="400"/>
        <n v="478"/>
        <n v="1071"/>
        <n v="122"/>
        <n v="255"/>
        <n v="141"/>
        <n v="166"/>
        <n v="211"/>
        <n v="292"/>
        <n v="148"/>
        <n v="975"/>
        <n v="312"/>
        <n v="85"/>
        <n v="375"/>
        <n v="273"/>
        <n v="714"/>
        <n v="512"/>
        <n v="103"/>
        <n v="549"/>
        <n v="183"/>
        <n v="138"/>
        <n v="191"/>
        <n v="508"/>
        <n v="711"/>
        <n v="109"/>
        <n v="361"/>
        <n v="176"/>
        <n v="670"/>
        <n v="467"/>
        <n v="389"/>
        <n v="413"/>
        <n v="63"/>
        <n v="42"/>
        <n v="356"/>
        <n v="248"/>
        <n v="224"/>
        <n v="323"/>
        <n v="172"/>
        <n v="227"/>
        <n v="264"/>
        <n v="144"/>
        <n v="92"/>
        <n v="406"/>
        <n v="151"/>
        <n v="112"/>
        <n v="240"/>
        <n v="234"/>
        <n v="2602"/>
        <n v="600"/>
        <n v="293"/>
        <n v="321"/>
        <n v="343"/>
        <n v="441"/>
        <n v="916"/>
        <n v="20242"/>
        <n v="635"/>
        <n v="885"/>
        <n v="329"/>
        <n v="269"/>
        <n v="345"/>
        <n v="405"/>
        <n v="335"/>
        <n v="116"/>
        <n v="615"/>
        <n v="452"/>
        <n v="280"/>
        <n v="160"/>
        <n v="874"/>
        <n v="294"/>
        <n v="740"/>
        <n v="455"/>
        <n v="136"/>
        <n v="157"/>
        <n v="107"/>
        <n v="884"/>
        <n v="181"/>
        <n v="102"/>
        <n v="185"/>
        <n v="226"/>
        <n v="209"/>
        <n v="246"/>
        <n v="4883"/>
        <n v="2478"/>
        <n v="1789"/>
        <n v="680"/>
        <n v="4245"/>
        <n v="943"/>
        <n v="1876"/>
        <n v="834"/>
        <n v="682"/>
        <n v="365"/>
        <n v="660"/>
        <n v="1356"/>
        <n v="424"/>
        <n v="1633"/>
        <n v="306"/>
        <n v="1281"/>
        <n v="1513"/>
        <n v="510"/>
        <n v="1887"/>
        <n v="701"/>
        <n v="3863"/>
        <n v="2051"/>
        <n v="402"/>
        <n v="473"/>
        <n v="821"/>
        <n v="388"/>
        <n v="813"/>
        <n v="1945"/>
        <n v="1637"/>
        <n v="1375"/>
        <n v="398"/>
        <n v="1737"/>
        <n v="971"/>
        <n v="4562"/>
        <n v="26457"/>
        <n v="162"/>
        <n v="479"/>
        <n v="426"/>
        <n v="450"/>
        <n v="1780"/>
        <n v="353"/>
        <n v="729"/>
        <n v="454"/>
        <n v="539"/>
        <n v="625"/>
        <n v="531"/>
        <n v="644"/>
        <n v="848"/>
        <n v="429"/>
        <n v="204"/>
        <n v="180"/>
        <n v="443"/>
        <n v="1373"/>
        <n v="742"/>
        <n v="242"/>
        <n v="541"/>
        <n v="621"/>
        <n v="554"/>
        <n v="666"/>
        <n v="410"/>
        <n v="1364"/>
        <n v="203"/>
        <n v="5812"/>
        <n v="1556"/>
        <n v="1530"/>
        <n v="278"/>
        <n v="350"/>
        <n v="470"/>
        <n v="8200"/>
        <n v="8359"/>
        <n v="607"/>
        <n v="534"/>
        <n v="311"/>
        <n v="859"/>
        <n v="279"/>
        <n v="623"/>
        <n v="392"/>
        <n v="3562"/>
        <n v="514"/>
        <n v="537"/>
        <n v="3238"/>
        <n v="897"/>
        <n v="878"/>
        <n v="4330"/>
        <n v="651"/>
        <n v="721"/>
        <n v="218"/>
        <n v="1204"/>
        <n v="301"/>
        <n v="1113"/>
        <n v="988"/>
        <n v="391"/>
        <n v="983"/>
        <n v="163"/>
        <n v="2525"/>
        <n v="2035"/>
        <n v="1980"/>
        <n v="380"/>
        <n v="571"/>
        <n v="480"/>
        <n v="249"/>
        <n v="197"/>
        <n v="210"/>
        <n v="445"/>
        <n v="194"/>
        <n v="404"/>
        <n v="902"/>
        <n v="1670"/>
        <n v="1328"/>
        <n v="944"/>
        <n v="207"/>
        <n v="106"/>
        <n v="288"/>
        <n v="614"/>
        <n v="1224"/>
        <n v="200"/>
        <n v="3355"/>
        <n v="283"/>
        <n v="352"/>
        <n v="2165"/>
        <n v="1104"/>
        <n v="403"/>
        <n v="372"/>
        <n v="282"/>
        <n v="259"/>
        <n v="132"/>
        <n v="489"/>
        <n v="1762"/>
        <n v="385"/>
        <n v="304"/>
        <n v="676"/>
        <n v="577"/>
        <n v="3663"/>
        <n v="1251"/>
        <n v="465"/>
        <n v="3468"/>
        <n v="199"/>
        <n v="1501"/>
        <n v="535"/>
        <n v="394"/>
        <n v="1049"/>
        <n v="308"/>
        <n v="1088"/>
        <n v="1420"/>
        <n v="551"/>
        <n v="187"/>
        <n v="1019"/>
        <n v="707"/>
        <n v="339"/>
        <n v="1095"/>
        <n v="364"/>
        <n v="433"/>
        <n v="175"/>
        <n v="277"/>
        <n v="557"/>
        <n v="320"/>
        <n v="348"/>
        <n v="1260"/>
        <n v="307"/>
        <n v="213"/>
        <n v="930"/>
        <n v="322"/>
        <n v="216"/>
        <n v="270"/>
        <n v="558"/>
        <m/>
      </sharedItems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00"/>
    </cacheField>
    <cacheField name="Percent Funded Rounded" numFmtId="0">
      <sharedItems containsString="0" containsBlank="1" containsNumber="1" containsInteger="1" minValue="0" maxValue="2260300"/>
    </cacheField>
    <cacheField name="Average Donation" numFmtId="0">
      <sharedItems containsBlank="1" containsMixedTypes="1" containsNumber="1" minValue="1" maxValue="3304"/>
    </cacheField>
    <cacheField name="Parent 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  <cacheField name="Date Created Conversion" numFmtId="0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2" base="19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0">
      <sharedItems containsNonDate="0" containsDate="1" containsString="0" containsBlank="1" minDate="2009-08-10T19:26:00" maxDate="2017-05-03T19:12:00"/>
    </cacheField>
    <cacheField name="Quarters" numFmtId="0" databaseField="0">
      <fieldGroup base="19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9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n v="136.85882352941178"/>
    <n v="13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0"/>
    <n v="142.60827250608273"/>
    <n v="14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n v="105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n v="103.89999999999999"/>
    <n v="104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n v="122.99154545454545"/>
    <n v="123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n v="109.77744436109028"/>
    <n v="110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n v="106.4875"/>
    <n v="107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n v="101.22222222222221"/>
    <n v="102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0"/>
    <n v="100.04342857142856"/>
    <n v="101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n v="125.998"/>
    <n v="126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n v="100.49999999999999"/>
    <n v="101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n v="120.5"/>
    <n v="12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n v="165.29333333333335"/>
    <n v="166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n v="159.97142857142856"/>
    <n v="160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n v="100.93333333333334"/>
    <n v="101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n v="106.60000000000001"/>
    <n v="107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n v="100.24166666666667"/>
    <n v="101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n v="100.66666666666666"/>
    <n v="101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n v="106.32110000000002"/>
    <n v="107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n v="145.29411764705881"/>
    <n v="146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n v="100.2"/>
    <n v="101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n v="109.13513513513513"/>
    <n v="110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n v="117.14285714285715"/>
    <n v="118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n v="118.5"/>
    <n v="119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n v="108.80768571428572"/>
    <n v="109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n v="133.33333333333331"/>
    <n v="134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n v="155.20000000000002"/>
    <n v="156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n v="111.72500000000001"/>
    <n v="112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n v="100.35000000000001"/>
    <n v="1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n v="123.33333333333334"/>
    <n v="12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n v="101.29975"/>
    <n v="102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n v="100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n v="100.24604569420035"/>
    <n v="101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n v="102.0952380952381"/>
    <n v="103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n v="130.46153846153845"/>
    <n v="131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n v="166.5"/>
    <n v="167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n v="142.15"/>
    <n v="143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n v="183.44090909090909"/>
    <n v="184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n v="110.04"/>
    <n v="111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n v="130.98000000000002"/>
    <n v="13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n v="101.35000000000001"/>
    <n v="102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n v="100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n v="141.85714285714286"/>
    <n v="142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n v="308.65999999999997"/>
    <n v="309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n v="100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n v="120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n v="104.16666666666667"/>
    <n v="105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n v="107.61100000000002"/>
    <n v="108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n v="107.94999999999999"/>
    <n v="108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0"/>
    <n v="100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n v="100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n v="128.0181818181818"/>
    <n v="129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n v="116.21"/>
    <n v="117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n v="109.63333333333334"/>
    <n v="110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n v="101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n v="128.95348837209301"/>
    <n v="129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n v="107.26249999999999"/>
    <n v="108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n v="101.89999999999999"/>
    <n v="102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n v="102.91"/>
    <n v="103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n v="100.12570000000001"/>
    <n v="1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1"/>
    <n v="103.29622222222221"/>
    <n v="104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1"/>
    <n v="148.30000000000001"/>
    <n v="149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1"/>
    <n v="154.73333333333332"/>
    <n v="155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1"/>
    <n v="113.51849999999999"/>
    <n v="114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1"/>
    <n v="173.33333333333334"/>
    <n v="17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1"/>
    <n v="107.52857142857141"/>
    <n v="108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1"/>
    <n v="118.6"/>
    <n v="11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1"/>
    <n v="116.25000000000001"/>
    <n v="117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1"/>
    <n v="127.16666666666667"/>
    <n v="128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1"/>
    <n v="110.9423"/>
    <n v="111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1"/>
    <n v="127.2"/>
    <n v="128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1"/>
    <n v="123.94444444444443"/>
    <n v="124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1"/>
    <n v="108.40909090909091"/>
    <n v="1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1"/>
    <n v="100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1"/>
    <n v="112.93199999999999"/>
    <n v="113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1"/>
    <n v="115.42857142857143"/>
    <n v="116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1"/>
    <n v="153.33333333333334"/>
    <n v="15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1"/>
    <n v="392.5"/>
    <n v="393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1"/>
    <n v="2702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1"/>
    <n v="127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1"/>
    <n v="107.25"/>
    <n v="108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1"/>
    <n v="198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1"/>
    <n v="100.01249999999999"/>
    <n v="101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1"/>
    <n v="102.49999999999999"/>
    <n v="103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1"/>
    <n v="100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1"/>
    <n v="125.49999999999999"/>
    <n v="126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1"/>
    <n v="106.46666666666667"/>
    <n v="10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1"/>
    <n v="104.60000000000001"/>
    <n v="105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1"/>
    <n v="102.85714285714285"/>
    <n v="10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1"/>
    <n v="115.06666666666668"/>
    <n v="116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1"/>
    <n v="100.4"/>
    <n v="101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1"/>
    <n v="120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1"/>
    <n v="105.2"/>
    <n v="106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1"/>
    <n v="110.60000000000001"/>
    <n v="11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1"/>
    <n v="104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1"/>
    <n v="131.42857142857142"/>
    <n v="13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1"/>
    <n v="114.66666666666667"/>
    <n v="115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1"/>
    <n v="106.25"/>
    <n v="107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1"/>
    <n v="106.25"/>
    <n v="107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1"/>
    <n v="106.01933333333334"/>
    <n v="107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1"/>
    <n v="100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1"/>
    <n v="100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1"/>
    <n v="127.75000000000001"/>
    <n v="128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1"/>
    <n v="105.15384615384616"/>
    <n v="10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1"/>
    <n v="120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1"/>
    <n v="107.40909090909089"/>
    <n v="108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1"/>
    <n v="100.49999999999999"/>
    <n v="101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1"/>
    <n v="102.46666666666667"/>
    <n v="103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1"/>
    <n v="246.66666666666669"/>
    <n v="247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1"/>
    <n v="219.49999999999997"/>
    <n v="220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1"/>
    <n v="130.76923076923077"/>
    <n v="131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1"/>
    <n v="154.57142857142858"/>
    <n v="155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1"/>
    <n v="104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1"/>
    <n v="141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1"/>
    <n v="103.33333333333334"/>
    <n v="10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1"/>
    <n v="140.44444444444443"/>
    <n v="141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1"/>
    <n v="113.65714285714286"/>
    <n v="114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1"/>
    <n v="100.49377777777779"/>
    <n v="101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1"/>
    <n v="113.03159999999998"/>
    <n v="114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1"/>
    <n v="104.55692307692308"/>
    <n v="105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"/>
    <n v="1.4285714285714287E-2"/>
    <n v="1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"/>
    <n v="3.3333333333333333E-2"/>
    <n v="1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"/>
    <n v="0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"/>
    <n v="0.27454545454545454"/>
    <n v="1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"/>
    <n v="0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2"/>
    <n v="14.000000000000002"/>
    <n v="14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"/>
    <n v="5.548"/>
    <n v="6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"/>
    <n v="2.375"/>
    <n v="3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2"/>
    <n v="1.867"/>
    <n v="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"/>
    <n v="0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"/>
    <n v="0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x v="2"/>
    <n v="0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"/>
    <n v="9.5687499999999996"/>
    <n v="10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"/>
    <n v="0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2"/>
    <n v="0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"/>
    <n v="13.433333333333334"/>
    <n v="1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"/>
    <n v="0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2"/>
    <n v="0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"/>
    <n v="3.1413333333333333"/>
    <n v="4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"/>
    <n v="100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"/>
    <n v="0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"/>
    <n v="10.775"/>
    <n v="11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"/>
    <n v="0.33333333333333337"/>
    <n v="1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2"/>
    <n v="0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2"/>
    <n v="27.6"/>
    <n v="28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"/>
    <n v="7.5111111111111111"/>
    <n v="8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"/>
    <n v="0.57499999999999996"/>
    <n v="1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2"/>
    <n v="0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"/>
    <n v="0.08"/>
    <n v="1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"/>
    <n v="0.91999999999999993"/>
    <n v="1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"/>
    <n v="23.163076923076922"/>
    <n v="24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2"/>
    <n v="5.5999999999999994E-2"/>
    <n v="1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"/>
    <n v="7.8947368421052634E-3"/>
    <n v="1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"/>
    <n v="0.71799999999999997"/>
    <n v="1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"/>
    <n v="2.666666666666667"/>
    <n v="3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"/>
    <n v="6.0000000000000001E-3"/>
    <n v="1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2"/>
    <n v="5.0999999999999996"/>
    <n v="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"/>
    <n v="0.26711185308848079"/>
    <n v="1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"/>
    <n v="0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"/>
    <n v="2E-3"/>
    <n v="1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3"/>
    <n v="0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3"/>
    <n v="0.01"/>
    <n v="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3"/>
    <n v="15.535714285714286"/>
    <n v="1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3"/>
    <n v="0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3"/>
    <n v="0.53333333333333333"/>
    <n v="1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3"/>
    <n v="0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3"/>
    <n v="60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3"/>
    <n v="0.01"/>
    <n v="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3"/>
    <n v="4.0625"/>
    <n v="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3"/>
    <n v="22.400000000000002"/>
    <n v="23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3"/>
    <n v="3.25"/>
    <n v="4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3"/>
    <n v="2E-3"/>
    <n v="1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3"/>
    <n v="0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3"/>
    <n v="0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3"/>
    <n v="0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3"/>
    <n v="6.4850000000000003"/>
    <n v="7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3"/>
    <n v="0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3"/>
    <n v="40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3"/>
    <n v="0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3"/>
    <n v="20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3"/>
    <n v="33.416666666666664"/>
    <n v="3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3"/>
    <n v="21.092608822670172"/>
    <n v="2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3"/>
    <n v="0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3"/>
    <n v="35.856000000000002"/>
    <n v="36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3"/>
    <n v="3.4000000000000004"/>
    <n v="4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x v="3"/>
    <n v="5.5"/>
    <n v="6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3"/>
    <n v="0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3"/>
    <n v="16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3"/>
    <n v="0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3"/>
    <n v="6.8999999999999992E-2"/>
    <n v="1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3"/>
    <n v="0.41666666666666669"/>
    <n v="1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3"/>
    <n v="5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3"/>
    <n v="1.6999999999999999E-3"/>
    <n v="1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3"/>
    <n v="0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3"/>
    <n v="0.12"/>
    <n v="1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3"/>
    <n v="0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3"/>
    <n v="41.857142857142861"/>
    <n v="42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3"/>
    <n v="10.48"/>
    <n v="11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3"/>
    <n v="1.1159999999999999"/>
    <n v="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3"/>
    <n v="0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3"/>
    <n v="26.192500000000003"/>
    <n v="27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3"/>
    <n v="58.461538461538467"/>
    <n v="59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3"/>
    <n v="0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3"/>
    <n v="29.84"/>
    <n v="30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3"/>
    <n v="50.721666666666664"/>
    <n v="51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3"/>
    <n v="16.25"/>
    <n v="17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3"/>
    <n v="0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3"/>
    <n v="15.214285714285714"/>
    <n v="16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3"/>
    <n v="0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3"/>
    <n v="0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3"/>
    <n v="25.25"/>
    <n v="26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3"/>
    <n v="44.6"/>
    <n v="45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3"/>
    <n v="1.5873015873015872E-2"/>
    <n v="1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3"/>
    <n v="0.04"/>
    <n v="1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3"/>
    <n v="8.0000000000000002E-3"/>
    <n v="1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3"/>
    <n v="0.22727272727272727"/>
    <n v="1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3"/>
    <n v="55.698440000000005"/>
    <n v="56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x v="3"/>
    <n v="11.943"/>
    <n v="12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3"/>
    <n v="2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3"/>
    <n v="17.630000000000003"/>
    <n v="18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3"/>
    <n v="0.72"/>
    <n v="1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3"/>
    <n v="0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3"/>
    <n v="13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3"/>
    <n v="0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3"/>
    <n v="0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3"/>
    <n v="0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3"/>
    <n v="0.86206896551724133"/>
    <n v="1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3"/>
    <n v="0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3"/>
    <n v="0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3"/>
    <n v="0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3"/>
    <n v="0.4"/>
    <n v="1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3"/>
    <n v="0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3"/>
    <n v="2.75"/>
    <n v="3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3"/>
    <n v="0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3"/>
    <n v="40.1"/>
    <n v="4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3"/>
    <n v="0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3"/>
    <n v="0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3"/>
    <n v="0.33333333333333337"/>
    <n v="1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3"/>
    <n v="0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3"/>
    <n v="25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4"/>
    <n v="107.63413333333334"/>
    <n v="108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4"/>
    <n v="112.63736263736264"/>
    <n v="113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4"/>
    <n v="113.46153846153845"/>
    <n v="114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4"/>
    <n v="102.592"/>
    <n v="103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4"/>
    <n v="113.75714285714287"/>
    <n v="114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4"/>
    <n v="103.71999999999998"/>
    <n v="104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4"/>
    <n v="305.46000000000004"/>
    <n v="306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4"/>
    <n v="134.1"/>
    <n v="135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4"/>
    <n v="101.33294117647058"/>
    <n v="102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4"/>
    <n v="112.92"/>
    <n v="113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4"/>
    <n v="105.58333333333334"/>
    <n v="106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4"/>
    <n v="125.57142857142858"/>
    <n v="126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4"/>
    <n v="184.56"/>
    <n v="185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4"/>
    <n v="100.73333333333335"/>
    <n v="101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4"/>
    <n v="116.94725"/>
    <n v="117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4"/>
    <n v="106.73325"/>
    <n v="107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4"/>
    <n v="139.1"/>
    <n v="140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4"/>
    <n v="106.72648571428572"/>
    <n v="107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4"/>
    <n v="191.14"/>
    <n v="192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4"/>
    <n v="131.93789333333334"/>
    <n v="1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4"/>
    <n v="106.4"/>
    <n v="107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4"/>
    <n v="107.4"/>
    <n v="108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4"/>
    <n v="240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4"/>
    <n v="118.08108"/>
    <n v="11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4"/>
    <n v="118.19999999999999"/>
    <n v="11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4"/>
    <n v="111.1"/>
    <n v="112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4"/>
    <n v="145.5"/>
    <n v="146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4"/>
    <n v="131.62883248730967"/>
    <n v="132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4"/>
    <n v="111.4"/>
    <n v="112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4"/>
    <n v="147.23376999999999"/>
    <n v="148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4"/>
    <n v="152.60869565217391"/>
    <n v="153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4"/>
    <n v="104.67999999999999"/>
    <n v="105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4"/>
    <n v="177.43366666666668"/>
    <n v="178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4"/>
    <n v="107.7758"/>
    <n v="10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4"/>
    <n v="156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4"/>
    <n v="108.395"/>
    <n v="109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4"/>
    <n v="147.6"/>
    <n v="148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4"/>
    <n v="110.38153846153847"/>
    <n v="111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4"/>
    <n v="150.34814814814814"/>
    <n v="151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4"/>
    <n v="157.31829411764707"/>
    <n v="158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4"/>
    <n v="156.14400000000001"/>
    <n v="157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4"/>
    <n v="120.58763636363636"/>
    <n v="121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4"/>
    <n v="101.18888888888888"/>
    <n v="102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4"/>
    <n v="114.27249999999999"/>
    <n v="11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4"/>
    <n v="104.62615"/>
    <n v="10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4"/>
    <n v="228.82507142857142"/>
    <n v="229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4"/>
    <n v="109.15333333333332"/>
    <n v="110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4"/>
    <n v="176.29999999999998"/>
    <n v="177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4"/>
    <n v="103.21061999999999"/>
    <n v="104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4"/>
    <n v="104.82000000000001"/>
    <n v="105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4"/>
    <n v="106.68444444444445"/>
    <n v="107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4"/>
    <n v="120.02"/>
    <n v="121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4"/>
    <n v="101.50693333333334"/>
    <n v="102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4"/>
    <n v="101.38461538461539"/>
    <n v="102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4"/>
    <n v="100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4"/>
    <n v="133.10911999999999"/>
    <n v="134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4"/>
    <n v="118.72620000000001"/>
    <n v="119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4"/>
    <n v="100.64"/>
    <n v="101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4"/>
    <n v="108.93241269841269"/>
    <n v="10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4"/>
    <n v="178.95250000000001"/>
    <n v="179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4"/>
    <n v="101.72264"/>
    <n v="102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4"/>
    <n v="118.73499999999999"/>
    <n v="11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4"/>
    <n v="100.46"/>
    <n v="101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4"/>
    <n v="137.46666666666667"/>
    <n v="138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4"/>
    <n v="231.64705882352939"/>
    <n v="232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4"/>
    <n v="130.33333333333331"/>
    <n v="131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4"/>
    <n v="292.89999999999998"/>
    <n v="293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4"/>
    <n v="111.31818181818183"/>
    <n v="112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4"/>
    <n v="105.56666666666668"/>
    <n v="106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4"/>
    <n v="118.94444444444446"/>
    <n v="119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4"/>
    <n v="104.129"/>
    <n v="105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4"/>
    <n v="104.10165000000001"/>
    <n v="10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4"/>
    <n v="111.87499999999999"/>
    <n v="112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4"/>
    <n v="104.73529411764706"/>
    <n v="105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4"/>
    <n v="385.15000000000003"/>
    <n v="386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4"/>
    <n v="101.248"/>
    <n v="102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4"/>
    <n v="113.77333333333333"/>
    <n v="114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4"/>
    <n v="100.80333333333333"/>
    <n v="101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4"/>
    <n v="283.32"/>
    <n v="284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4"/>
    <n v="112.68"/>
    <n v="113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4"/>
    <n v="106.58000000000001"/>
    <n v="107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4"/>
    <n v="102.66285714285715"/>
    <n v="103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4"/>
    <n v="107.91200000000001"/>
    <n v="108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4"/>
    <n v="123.07407407407408"/>
    <n v="124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4"/>
    <n v="101.6"/>
    <n v="102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4"/>
    <n v="104.396"/>
    <n v="105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4"/>
    <n v="112.92973333333333"/>
    <n v="11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4"/>
    <n v="136.4"/>
    <n v="137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4"/>
    <n v="103.61439999999999"/>
    <n v="10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4"/>
    <n v="105.5"/>
    <n v="106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4"/>
    <n v="101.82857142857142"/>
    <n v="10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4"/>
    <n v="106.60499999999999"/>
    <n v="107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4"/>
    <n v="113.015"/>
    <n v="114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4"/>
    <n v="125.22750000000001"/>
    <n v="126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4"/>
    <n v="101.19"/>
    <n v="102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4"/>
    <n v="102.76470588235294"/>
    <n v="103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4"/>
    <n v="116.83911999999998"/>
    <n v="117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4"/>
    <n v="101.16833333333335"/>
    <n v="102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4"/>
    <n v="110.13360000000002"/>
    <n v="11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4"/>
    <n v="108.08333333333333"/>
    <n v="109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4"/>
    <n v="125.02285714285715"/>
    <n v="126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4"/>
    <n v="106.71428571428572"/>
    <n v="107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4"/>
    <n v="100.36639999999998"/>
    <n v="101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4"/>
    <n v="102.02863333333335"/>
    <n v="103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4"/>
    <n v="102.08358208955224"/>
    <n v="103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4"/>
    <n v="123.27586206896552"/>
    <n v="124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4"/>
    <n v="170.28880000000001"/>
    <n v="17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4"/>
    <n v="111.59049999999999"/>
    <n v="112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4"/>
    <n v="103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4"/>
    <n v="106.63570159857905"/>
    <n v="107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4"/>
    <n v="114.75999999999999"/>
    <n v="115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4"/>
    <n v="127.34117647058822"/>
    <n v="128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4"/>
    <n v="116.56"/>
    <n v="117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4"/>
    <n v="108.61819426615318"/>
    <n v="109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4"/>
    <n v="103.94285714285714"/>
    <n v="10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4"/>
    <n v="116.25714285714285"/>
    <n v="117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4"/>
    <n v="102.69239999999999"/>
    <n v="103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4"/>
    <n v="174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4"/>
    <n v="103.08800000000001"/>
    <n v="104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4"/>
    <n v="104.85537190082646"/>
    <n v="105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4"/>
    <n v="101.375"/>
    <n v="102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4"/>
    <n v="111.07699999999998"/>
    <n v="112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4"/>
    <n v="124.15933781686496"/>
    <n v="125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4"/>
    <n v="101.33333333333334"/>
    <n v="102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4"/>
    <n v="110.16142857142856"/>
    <n v="111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4"/>
    <n v="103.97333333333334"/>
    <n v="10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4"/>
    <n v="101.31578947368421"/>
    <n v="10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4"/>
    <n v="103.3501"/>
    <n v="104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4"/>
    <n v="104.11200000000001"/>
    <n v="105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4"/>
    <n v="110.15569230769231"/>
    <n v="11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4"/>
    <n v="122.02"/>
    <n v="123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4"/>
    <n v="114.16866666666667"/>
    <n v="115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4"/>
    <n v="125.33333333333334"/>
    <n v="126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4"/>
    <n v="106.66666666666667"/>
    <n v="10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4"/>
    <n v="130.65"/>
    <n v="131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4"/>
    <n v="120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4"/>
    <n v="105.9591836734694"/>
    <n v="106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4"/>
    <n v="114.39999999999999"/>
    <n v="115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4"/>
    <n v="111.76666666666665"/>
    <n v="112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4"/>
    <n v="116.08000000000001"/>
    <n v="117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4"/>
    <n v="141.5"/>
    <n v="142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4"/>
    <n v="104.72999999999999"/>
    <n v="105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4"/>
    <n v="255.83333333333331"/>
    <n v="256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4"/>
    <n v="206.70670670670671"/>
    <n v="207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4"/>
    <n v="112.105"/>
    <n v="113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4"/>
    <n v="105.982"/>
    <n v="106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4"/>
    <n v="100.16666666666667"/>
    <n v="101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4"/>
    <n v="213.98947368421051"/>
    <n v="214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4"/>
    <n v="126.16000000000001"/>
    <n v="127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4"/>
    <n v="181.53547058823528"/>
    <n v="182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4"/>
    <n v="100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4"/>
    <n v="100.61"/>
    <n v="10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4"/>
    <n v="100.9027027027027"/>
    <n v="101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4"/>
    <n v="110.446"/>
    <n v="111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4"/>
    <n v="111.8936170212766"/>
    <n v="112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4"/>
    <n v="108.04450000000001"/>
    <n v="109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4"/>
    <n v="106.66666666666667"/>
    <n v="10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4"/>
    <n v="103.90027322404372"/>
    <n v="104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4"/>
    <n v="125.16000000000001"/>
    <n v="12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4"/>
    <n v="106.80499999999999"/>
    <n v="107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4"/>
    <n v="112.30249999999999"/>
    <n v="113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4"/>
    <n v="103.812"/>
    <n v="104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4"/>
    <n v="141.65"/>
    <n v="142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4"/>
    <n v="105.25999999999999"/>
    <n v="10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4"/>
    <n v="103.09142857142857"/>
    <n v="104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4"/>
    <n v="107.65957446808511"/>
    <n v="108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4"/>
    <n v="107.70464285714286"/>
    <n v="108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4"/>
    <n v="101.55000000000001"/>
    <n v="102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4"/>
    <n v="101.43766666666667"/>
    <n v="102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4"/>
    <n v="136.80000000000001"/>
    <n v="137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4"/>
    <n v="128.29999999999998"/>
    <n v="12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4"/>
    <n v="101.05"/>
    <n v="102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4"/>
    <n v="126.84"/>
    <n v="127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4"/>
    <n v="105.0859375"/>
    <n v="106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4"/>
    <n v="102.85405405405406"/>
    <n v="103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4"/>
    <n v="102.14714285714285"/>
    <n v="103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4"/>
    <n v="120.21700000000001"/>
    <n v="121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4"/>
    <n v="100.24761904761905"/>
    <n v="101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4"/>
    <n v="100.63392857142857"/>
    <n v="1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4"/>
    <n v="100.4375"/>
    <n v="101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n v="0.43939393939393934"/>
    <n v="1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n v="2.0066666666666668"/>
    <n v="3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n v="1.075"/>
    <n v="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n v="0.76500000000000001"/>
    <n v="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n v="6.7966666666666677"/>
    <n v="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n v="1.2E-2"/>
    <n v="1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n v="1.3299999999999998"/>
    <n v="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n v="0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n v="5.6333333333333329"/>
    <n v="6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n v="0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n v="2.4"/>
    <n v="3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n v="13.833333333333334"/>
    <n v="1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n v="9.5"/>
    <n v="10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5"/>
    <n v="0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n v="5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n v="2.7272727272727275E-3"/>
    <n v="1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n v="0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5"/>
    <n v="0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n v="9.379999999999999"/>
    <n v="10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n v="0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n v="0.1"/>
    <n v="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n v="0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x v="5"/>
    <n v="39.358823529411765"/>
    <n v="40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5"/>
    <n v="0.1"/>
    <n v="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n v="5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n v="3.3333333333333335E-3"/>
    <n v="1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n v="7.2952380952380951"/>
    <n v="8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n v="1.6666666666666666E-2"/>
    <n v="1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n v="3.2804000000000002"/>
    <n v="4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n v="2.25"/>
    <n v="3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n v="0.79200000000000004"/>
    <n v="1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n v="0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n v="64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n v="2.7404479578392621E-2"/>
    <n v="1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n v="0.82000000000000006"/>
    <n v="1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n v="6.9230769230769221E-2"/>
    <n v="1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n v="0.68631863186318631"/>
    <n v="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5"/>
    <n v="0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n v="8.2100000000000009"/>
    <n v="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n v="6.4102564102564097E-2"/>
    <n v="1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5"/>
    <n v="0.29411764705882354"/>
    <n v="1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n v="0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n v="0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n v="2.2727272727272729"/>
    <n v="3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5"/>
    <n v="9.9009900990099015E-2"/>
    <n v="1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5"/>
    <n v="26.953125"/>
    <n v="27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n v="0.76"/>
    <n v="1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n v="21.574999999999999"/>
    <n v="22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n v="0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n v="0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n v="1.02"/>
    <n v="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5"/>
    <n v="11.892727272727273"/>
    <n v="12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n v="17.625"/>
    <n v="18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n v="2.87"/>
    <n v="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n v="3.0303030303030304E-2"/>
    <n v="1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n v="0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5"/>
    <n v="2.230268181818182"/>
    <n v="3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n v="0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n v="0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n v="32.56"/>
    <n v="33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n v="19.41"/>
    <n v="20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n v="6.1"/>
    <n v="7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n v="0.1"/>
    <n v="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n v="50.2"/>
    <n v="51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n v="0.18625"/>
    <n v="1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n v="21.906971229845084"/>
    <n v="22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5"/>
    <n v="9.0909090909090905E-3"/>
    <n v="1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5"/>
    <n v="0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n v="0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n v="0.28667813379201834"/>
    <n v="1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x v="5"/>
    <n v="0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n v="0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5"/>
    <n v="0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n v="0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n v="0.155"/>
    <n v="1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n v="0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n v="1.6666666666666668E-3"/>
    <n v="1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5"/>
    <n v="0.6696428571428571"/>
    <n v="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n v="4.5985132395404564"/>
    <n v="5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5"/>
    <n v="9.5500000000000007"/>
    <n v="10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n v="3.3076923076923079"/>
    <n v="4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n v="0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n v="1.1499999999999999"/>
    <n v="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n v="1.7538461538461538"/>
    <n v="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n v="1.3673469387755102"/>
    <n v="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n v="0.43333333333333329"/>
    <n v="1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n v="0.125"/>
    <n v="1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n v="3.2"/>
    <n v="4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n v="0.8"/>
    <n v="1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n v="0.2"/>
    <n v="1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n v="0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n v="3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n v="0.13749999999999998"/>
    <n v="1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n v="13.923999999999999"/>
    <n v="1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5"/>
    <n v="3.3333333333333335"/>
    <n v="4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n v="25.41340206185567"/>
    <n v="26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n v="0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n v="1.3666666666666667"/>
    <n v="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n v="0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n v="22.881426547787683"/>
    <n v="2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n v="102.1"/>
    <n v="103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n v="104.64"/>
    <n v="105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n v="114.66666666666667"/>
    <n v="115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n v="120.6"/>
    <n v="121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n v="108.67285714285715"/>
    <n v="109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n v="100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n v="113.99999999999999"/>
    <n v="114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n v="100.85"/>
    <n v="101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6"/>
    <n v="115.65217391304347"/>
    <n v="116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6"/>
    <n v="130.41666666666666"/>
    <n v="131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n v="107.78267254038178"/>
    <n v="10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n v="100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n v="123.25"/>
    <n v="124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n v="100.2"/>
    <n v="101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6"/>
    <n v="104.66666666666666"/>
    <n v="105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n v="102.49999999999999"/>
    <n v="103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n v="118.25757575757576"/>
    <n v="119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n v="120.5"/>
    <n v="12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n v="302.42"/>
    <n v="303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n v="100.64400000000001"/>
    <n v="1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7"/>
    <n v="6.6666666666666671E-3"/>
    <n v="1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7"/>
    <n v="0.55555555555555558"/>
    <n v="1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7"/>
    <n v="3.9999999999999996E-4"/>
    <n v="1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7"/>
    <n v="0.31818181818181818"/>
    <n v="1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7"/>
    <n v="1.2"/>
    <n v="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7"/>
    <n v="27.383999999999997"/>
    <n v="28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7"/>
    <n v="8.666666666666667E-2"/>
    <n v="1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7"/>
    <n v="0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7"/>
    <n v="0.09"/>
    <n v="1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7"/>
    <n v="2.7199999999999998"/>
    <n v="3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7"/>
    <n v="0.70000000000000007"/>
    <n v="1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7"/>
    <n v="5.0413333333333332"/>
    <n v="6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7"/>
    <n v="0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7"/>
    <n v="0.49199999999999999"/>
    <n v="1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7"/>
    <n v="36.589147286821706"/>
    <n v="37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7"/>
    <n v="0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7"/>
    <n v="2.5"/>
    <n v="3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7"/>
    <n v="0.91066666666666674"/>
    <n v="1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7"/>
    <n v="0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7"/>
    <n v="2.0833333333333336E-2"/>
    <n v="1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7"/>
    <n v="1.2E-2"/>
    <n v="1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7"/>
    <n v="0.36666666666666664"/>
    <n v="1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7"/>
    <n v="0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7"/>
    <n v="9.0666666666666659E-2"/>
    <n v="1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7"/>
    <n v="5.5555555555555558E-3"/>
    <n v="1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7"/>
    <n v="0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7"/>
    <n v="0.02"/>
    <n v="1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7"/>
    <n v="0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7"/>
    <n v="1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7"/>
    <n v="0.8"/>
    <n v="1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7"/>
    <n v="0.16705882352941176"/>
    <n v="1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7"/>
    <n v="0.42399999999999999"/>
    <n v="1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7"/>
    <n v="0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7"/>
    <n v="0.38925389253892539"/>
    <n v="1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7"/>
    <n v="0.7155635062611807"/>
    <n v="1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7"/>
    <n v="0.43166666666666664"/>
    <n v="1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7"/>
    <n v="1.25E-3"/>
    <n v="1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7"/>
    <n v="0.2"/>
    <n v="1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7"/>
    <n v="1.12E-2"/>
    <n v="1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7"/>
    <n v="1.4583333333333333"/>
    <n v="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7"/>
    <n v="3.3333333333333333E-2"/>
    <n v="1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7"/>
    <n v="0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7"/>
    <n v="0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7"/>
    <n v="1.1111111111111112E-2"/>
    <n v="1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7"/>
    <n v="1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7"/>
    <n v="0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7"/>
    <n v="0.55999999999999994"/>
    <n v="1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7"/>
    <n v="9.0833333333333339"/>
    <n v="10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7"/>
    <n v="3.3444444444444441"/>
    <n v="4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x v="7"/>
    <n v="1.3333333333333334E-2"/>
    <n v="1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7"/>
    <n v="4.46"/>
    <n v="5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7"/>
    <n v="6.0999999999999999E-2"/>
    <n v="1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7"/>
    <n v="3.3333333333333335"/>
    <n v="4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7"/>
    <n v="23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7"/>
    <n v="0.104"/>
    <n v="1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7"/>
    <n v="0.42599999999999999"/>
    <n v="1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7"/>
    <n v="0.03"/>
    <n v="1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7"/>
    <n v="0.26666666666666666"/>
    <n v="1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7"/>
    <n v="34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7"/>
    <n v="6.2E-2"/>
    <n v="1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7"/>
    <n v="2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7"/>
    <n v="1.4000000000000001"/>
    <n v="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7"/>
    <n v="0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7"/>
    <n v="3.9334666666666664"/>
    <n v="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7"/>
    <n v="0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7"/>
    <n v="2.62"/>
    <n v="3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7"/>
    <n v="0.2"/>
    <n v="1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7"/>
    <n v="0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7"/>
    <n v="0.97400000000000009"/>
    <n v="1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7"/>
    <n v="0.64102564102564097"/>
    <n v="1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7"/>
    <n v="0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7"/>
    <n v="0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x v="7"/>
    <n v="0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7"/>
    <n v="21.363333333333333"/>
    <n v="22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7"/>
    <n v="0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7"/>
    <n v="0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7"/>
    <n v="0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7"/>
    <n v="3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7"/>
    <n v="0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7"/>
    <n v="3.9999999999999996E-5"/>
    <n v="1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7"/>
    <n v="1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7"/>
    <n v="1.044"/>
    <n v="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7"/>
    <n v="5.6833333333333336"/>
    <n v="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7"/>
    <n v="0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7"/>
    <n v="0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7"/>
    <n v="0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7"/>
    <n v="17.380000000000003"/>
    <n v="18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7"/>
    <n v="0.02"/>
    <n v="1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7"/>
    <n v="0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7"/>
    <n v="0.17500000000000002"/>
    <n v="1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7"/>
    <n v="8.3340278356529712E-2"/>
    <n v="1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7"/>
    <n v="1.38"/>
    <n v="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7"/>
    <n v="0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7"/>
    <n v="12.45"/>
    <n v="13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7"/>
    <n v="0.02"/>
    <n v="1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7"/>
    <n v="8.0000000000000002E-3"/>
    <n v="1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7"/>
    <n v="0.2"/>
    <n v="1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7"/>
    <n v="0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x v="7"/>
    <n v="9.0000000000000011E-3"/>
    <n v="1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7"/>
    <n v="9.9999999999999991E-5"/>
    <n v="1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8"/>
    <n v="144.28571428571428"/>
    <n v="145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8"/>
    <n v="119.16249999999999"/>
    <n v="120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8"/>
    <n v="1460.4850000000001"/>
    <n v="146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8"/>
    <n v="105.80799999999999"/>
    <n v="106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8"/>
    <n v="300.11791999999997"/>
    <n v="301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8"/>
    <n v="278.7"/>
    <n v="27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8"/>
    <n v="131.87625"/>
    <n v="132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8"/>
    <n v="107.05"/>
    <n v="108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8"/>
    <n v="126.82285714285715"/>
    <n v="127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8"/>
    <n v="139.96"/>
    <n v="140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8"/>
    <n v="112.4"/>
    <n v="113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8"/>
    <n v="100.52799999999999"/>
    <n v="101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8"/>
    <n v="100.46666666666665"/>
    <n v="101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8"/>
    <n v="141.446"/>
    <n v="142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8"/>
    <n v="267.29166666666669"/>
    <n v="268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8"/>
    <n v="146.88749999999999"/>
    <n v="147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8"/>
    <n v="213.56"/>
    <n v="214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8"/>
    <n v="125.69999999999999"/>
    <n v="126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8"/>
    <n v="104.46206037108834"/>
    <n v="105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8"/>
    <n v="100.56666666666668"/>
    <n v="101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8"/>
    <n v="3.0579999999999998"/>
    <n v="4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8"/>
    <n v="0.95"/>
    <n v="1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8"/>
    <n v="0.4"/>
    <n v="1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8"/>
    <n v="0.35000000000000003"/>
    <n v="1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8"/>
    <n v="7.5333333333333332"/>
    <n v="8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8"/>
    <n v="18.64"/>
    <n v="19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8"/>
    <n v="4.0000000000000001E-3"/>
    <n v="1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8"/>
    <n v="10.02"/>
    <n v="11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8"/>
    <n v="4.5600000000000005"/>
    <n v="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8"/>
    <n v="21.5075"/>
    <n v="22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8"/>
    <n v="29.276666666666667"/>
    <n v="30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8"/>
    <n v="39.426666666666662"/>
    <n v="40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8"/>
    <n v="21.628"/>
    <n v="22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8"/>
    <n v="0.20500000000000002"/>
    <n v="1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8"/>
    <n v="0.03"/>
    <n v="1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8"/>
    <n v="14.85"/>
    <n v="1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8"/>
    <n v="1.4710000000000001"/>
    <n v="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8"/>
    <n v="25.584"/>
    <n v="26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8"/>
    <n v="3.8206896551724134"/>
    <n v="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8"/>
    <n v="15.485964912280703"/>
    <n v="16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8"/>
    <n v="25.912000000000003"/>
    <n v="26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8"/>
    <n v="0.04"/>
    <n v="1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8"/>
    <n v="0.106"/>
    <n v="1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8"/>
    <n v="0.85142857142857142"/>
    <n v="1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8"/>
    <n v="7.4837500000000006"/>
    <n v="8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8"/>
    <n v="27.650000000000002"/>
    <n v="28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8"/>
    <n v="0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8"/>
    <n v="3.55"/>
    <n v="4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8"/>
    <n v="72.989999999999995"/>
    <n v="73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8"/>
    <n v="57.648750000000007"/>
    <n v="58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8"/>
    <n v="12.34"/>
    <n v="13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8"/>
    <n v="0.52"/>
    <n v="1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8"/>
    <n v="6.5299999999999994"/>
    <n v="7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8"/>
    <n v="35.338000000000001"/>
    <n v="36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8"/>
    <n v="0.39333333333333331"/>
    <n v="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8"/>
    <n v="1.06"/>
    <n v="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x v="8"/>
    <n v="5.7142857142857147E-4"/>
    <n v="1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8"/>
    <n v="46.379999999999995"/>
    <n v="47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8"/>
    <n v="15.39"/>
    <n v="16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8"/>
    <n v="82.422107692307705"/>
    <n v="83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8"/>
    <n v="2.6866666666666665"/>
    <n v="3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8"/>
    <n v="26.6"/>
    <n v="27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8"/>
    <n v="30.813400000000001"/>
    <n v="3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8"/>
    <n v="5.58"/>
    <n v="6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8"/>
    <n v="0.87454545454545463"/>
    <n v="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x v="8"/>
    <n v="0.97699999999999987"/>
    <n v="1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8"/>
    <n v="0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8"/>
    <n v="78.927352941176466"/>
    <n v="79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8"/>
    <n v="22.092500000000001"/>
    <n v="23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8"/>
    <n v="0.40666666666666662"/>
    <n v="1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8"/>
    <n v="0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8"/>
    <n v="33.790999999999997"/>
    <n v="34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8"/>
    <n v="0.21649484536082475"/>
    <n v="1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8"/>
    <n v="0.79600000000000004"/>
    <n v="1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8"/>
    <n v="14.993333333333334"/>
    <n v="15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8"/>
    <n v="5.0509090909090908"/>
    <n v="6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8"/>
    <n v="10.214285714285715"/>
    <n v="11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8"/>
    <n v="0.30499999999999999"/>
    <n v="1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8"/>
    <n v="0.75"/>
    <n v="1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8"/>
    <n v="1.2933333333333332"/>
    <n v="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9"/>
    <n v="143.94736842105263"/>
    <n v="144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9"/>
    <n v="122.10975609756099"/>
    <n v="123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9"/>
    <n v="132.024"/>
    <n v="133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9"/>
    <n v="109.38000000000001"/>
    <n v="110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9"/>
    <n v="105.47157142857144"/>
    <n v="106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9"/>
    <n v="100.35000000000001"/>
    <n v="1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9"/>
    <n v="101.4"/>
    <n v="102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9"/>
    <n v="155.51428571428571"/>
    <n v="156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9"/>
    <n v="105.566"/>
    <n v="10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9"/>
    <n v="130.65"/>
    <n v="131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9"/>
    <n v="132.19"/>
    <n v="133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9"/>
    <n v="126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9"/>
    <n v="160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9"/>
    <n v="120.48"/>
    <n v="12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9"/>
    <n v="125.52941176470588"/>
    <n v="126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9"/>
    <n v="114.40638297872341"/>
    <n v="115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9"/>
    <n v="315.13888888888891"/>
    <n v="316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9"/>
    <n v="122.39999999999999"/>
    <n v="123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9"/>
    <n v="106.73333333333332"/>
    <n v="107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9"/>
    <n v="158.33333333333331"/>
    <n v="159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9"/>
    <n v="107.4"/>
    <n v="108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9"/>
    <n v="102.25999999999999"/>
    <n v="103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9"/>
    <n v="110.71428571428572"/>
    <n v="111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9"/>
    <n v="148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9"/>
    <n v="102.32000000000001"/>
    <n v="103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9"/>
    <n v="179.09909909909908"/>
    <n v="180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9"/>
    <n v="111.08135252761969"/>
    <n v="112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9"/>
    <n v="100.04285714285714"/>
    <n v="101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9"/>
    <n v="100.25"/>
    <n v="101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9"/>
    <n v="105.56"/>
    <n v="10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9"/>
    <n v="102.58775877587757"/>
    <n v="103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9"/>
    <n v="118.5"/>
    <n v="119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9"/>
    <n v="111.7"/>
    <n v="112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9"/>
    <n v="128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9"/>
    <n v="103.75000000000001"/>
    <n v="104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9"/>
    <n v="101.9076"/>
    <n v="102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9"/>
    <n v="117.71428571428571"/>
    <n v="118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9"/>
    <n v="238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9"/>
    <n v="102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9"/>
    <n v="101.92000000000002"/>
    <n v="1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0"/>
    <n v="0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0"/>
    <n v="4.7"/>
    <n v="5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0"/>
    <n v="0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0"/>
    <n v="0.11655011655011654"/>
    <n v="1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0"/>
    <n v="0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0"/>
    <n v="36.014285714285712"/>
    <n v="37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10"/>
    <n v="0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10"/>
    <n v="3.54"/>
    <n v="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0"/>
    <n v="0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0"/>
    <n v="41.4"/>
    <n v="42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0"/>
    <n v="0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0"/>
    <n v="2.6315789473684209E-2"/>
    <n v="1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0"/>
    <n v="3.3333333333333335"/>
    <n v="4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0"/>
    <n v="0.85129023676509719"/>
    <n v="1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0"/>
    <n v="70.199999999999989"/>
    <n v="71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0"/>
    <n v="1.7000000000000002"/>
    <n v="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0"/>
    <n v="51.4"/>
    <n v="52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0"/>
    <n v="0.70000000000000007"/>
    <n v="1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0"/>
    <n v="0.4"/>
    <n v="1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0"/>
    <n v="2.666666666666667"/>
    <n v="3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1"/>
    <n v="104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1"/>
    <n v="133.15375"/>
    <n v="134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1"/>
    <n v="100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1"/>
    <n v="148.13333333333333"/>
    <n v="149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1"/>
    <n v="102.49999999999999"/>
    <n v="103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1"/>
    <n v="180.62799999999999"/>
    <n v="181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1"/>
    <n v="142.79999999999998"/>
    <n v="143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1"/>
    <n v="114.16666666666666"/>
    <n v="115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1"/>
    <n v="203.505"/>
    <n v="204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1"/>
    <n v="109.41176470588236"/>
    <n v="110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1"/>
    <n v="144.37459999999999"/>
    <n v="145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1"/>
    <n v="103.86666666666666"/>
    <n v="104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1"/>
    <n v="100.44440000000002"/>
    <n v="1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1"/>
    <n v="102.77927272727271"/>
    <n v="103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1"/>
    <n v="105.31250000000001"/>
    <n v="106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1"/>
    <n v="111.78571428571429"/>
    <n v="112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11"/>
    <n v="101.35000000000001"/>
    <n v="102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1"/>
    <n v="107.53333333333333"/>
    <n v="108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1"/>
    <n v="114.88571428571429"/>
    <n v="115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1"/>
    <n v="100.02"/>
    <n v="101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1"/>
    <n v="152.13333333333335"/>
    <n v="153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1"/>
    <n v="111.52149999999999"/>
    <n v="112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1"/>
    <n v="101.33333333333334"/>
    <n v="102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1"/>
    <n v="123.2608695652174"/>
    <n v="12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1"/>
    <n v="100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1"/>
    <n v="105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11"/>
    <n v="104.4375"/>
    <n v="10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11"/>
    <n v="105.125"/>
    <n v="106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11"/>
    <n v="100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1"/>
    <n v="103.77499999999999"/>
    <n v="104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1"/>
    <n v="105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1"/>
    <n v="104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1"/>
    <n v="151.83333333333334"/>
    <n v="152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1"/>
    <n v="159.99600000000001"/>
    <n v="160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1"/>
    <n v="127.3"/>
    <n v="128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11"/>
    <n v="107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1"/>
    <n v="115.12214285714286"/>
    <n v="11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1"/>
    <n v="137.11066666666665"/>
    <n v="138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1"/>
    <n v="155.71428571428572"/>
    <n v="156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11"/>
    <n v="108.74999999999999"/>
    <n v="10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1"/>
    <n v="134.05000000000001"/>
    <n v="13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1"/>
    <n v="100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1"/>
    <n v="119.16666666666667"/>
    <n v="120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1"/>
    <n v="179.5"/>
    <n v="180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1"/>
    <n v="134.38124999999999"/>
    <n v="135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1"/>
    <n v="100.43200000000002"/>
    <n v="1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1"/>
    <n v="101.45454545454547"/>
    <n v="102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1"/>
    <n v="103.33333333333334"/>
    <n v="10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1"/>
    <n v="107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1"/>
    <n v="104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1"/>
    <n v="107.83333333333334"/>
    <n v="108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1"/>
    <n v="233.33333333333334"/>
    <n v="2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1"/>
    <n v="100.60706666666665"/>
    <n v="101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x v="11"/>
    <n v="101.66666666666666"/>
    <n v="102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1"/>
    <n v="131.0181818181818"/>
    <n v="132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1"/>
    <n v="117.25000000000001"/>
    <n v="118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11"/>
    <n v="100.93039999999999"/>
    <n v="101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1"/>
    <n v="121.8"/>
    <n v="122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1"/>
    <n v="145.4"/>
    <n v="146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1"/>
    <n v="116.61660000000001"/>
    <n v="117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12"/>
    <n v="120.4166"/>
    <n v="12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12"/>
    <n v="101.32000000000001"/>
    <n v="102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12"/>
    <n v="104.32"/>
    <n v="105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12"/>
    <n v="267.13333333333333"/>
    <n v="268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12"/>
    <n v="194.13333333333333"/>
    <n v="195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12"/>
    <n v="120.3802"/>
    <n v="121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12"/>
    <n v="122.00090909090908"/>
    <n v="123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12"/>
    <n v="100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12"/>
    <n v="100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12"/>
    <n v="119.9"/>
    <n v="120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12"/>
    <n v="155.17499999999998"/>
    <n v="156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12"/>
    <n v="130.44999999999999"/>
    <n v="131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12"/>
    <n v="104.97142857142859"/>
    <n v="105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12"/>
    <n v="100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12"/>
    <n v="118.2205035971223"/>
    <n v="119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12"/>
    <n v="103.44827586206897"/>
    <n v="104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12"/>
    <n v="218.00000000000003"/>
    <n v="218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12"/>
    <n v="100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12"/>
    <n v="144.00583333333333"/>
    <n v="145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12"/>
    <n v="104.67500000000001"/>
    <n v="105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13"/>
    <n v="18.142857142857142"/>
    <n v="19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13"/>
    <n v="2.2444444444444445"/>
    <n v="3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13"/>
    <n v="0.33999999999999997"/>
    <n v="1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13"/>
    <n v="4.5"/>
    <n v="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13"/>
    <n v="41.53846153846154"/>
    <n v="42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13"/>
    <n v="2.0454545454545454"/>
    <n v="3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13"/>
    <n v="18.285714285714285"/>
    <n v="19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13"/>
    <n v="24.02"/>
    <n v="25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13"/>
    <n v="0.1111111111111111"/>
    <n v="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13"/>
    <n v="11.818181818181818"/>
    <n v="12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13"/>
    <n v="0.31"/>
    <n v="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13"/>
    <n v="5.416666666666667"/>
    <n v="6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13"/>
    <n v="0.8125"/>
    <n v="1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13"/>
    <n v="1.2857142857142856"/>
    <n v="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13"/>
    <n v="24.333333333333336"/>
    <n v="2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13"/>
    <n v="0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13"/>
    <n v="40.799492385786799"/>
    <n v="4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13"/>
    <n v="67.55"/>
    <n v="68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13"/>
    <n v="1.3"/>
    <n v="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13"/>
    <n v="30.666666666666664"/>
    <n v="31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4"/>
    <n v="2.9894179894179893"/>
    <n v="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4"/>
    <n v="0.8"/>
    <n v="1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4"/>
    <n v="20.133333333333333"/>
    <n v="21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4"/>
    <n v="40.020000000000003"/>
    <n v="41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4"/>
    <n v="1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4"/>
    <n v="75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4"/>
    <n v="41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4"/>
    <n v="0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4"/>
    <n v="7.1999999999999993"/>
    <n v="8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4"/>
    <n v="9.4412800000000008"/>
    <n v="10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4"/>
    <n v="4.1666666666666661"/>
    <n v="5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4"/>
    <n v="3.25"/>
    <n v="4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4"/>
    <n v="40.75"/>
    <n v="41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4"/>
    <n v="10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4"/>
    <n v="39.17"/>
    <n v="40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4"/>
    <n v="2.4375"/>
    <n v="3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4"/>
    <n v="40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4"/>
    <n v="0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4"/>
    <n v="2.8000000000000003"/>
    <n v="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4"/>
    <n v="37.333333333333336"/>
    <n v="38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13"/>
    <n v="0.42"/>
    <n v="1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13"/>
    <n v="0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13"/>
    <n v="0.3"/>
    <n v="1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13"/>
    <n v="3.2"/>
    <n v="4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13"/>
    <n v="0.30199999999999999"/>
    <n v="1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13"/>
    <n v="3.0153846153846153"/>
    <n v="4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13"/>
    <n v="0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13"/>
    <n v="0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13"/>
    <n v="0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13"/>
    <n v="3.25"/>
    <n v="4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13"/>
    <n v="22.363636363636363"/>
    <n v="2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13"/>
    <n v="0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13"/>
    <n v="0.85714285714285721"/>
    <n v="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13"/>
    <n v="6.6066666666666665"/>
    <n v="7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13"/>
    <n v="0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13"/>
    <n v="5.7692307692307692"/>
    <n v="6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13"/>
    <n v="0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13"/>
    <n v="0.6"/>
    <n v="1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13"/>
    <n v="5.0256410256410255"/>
    <n v="6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13"/>
    <n v="0.5"/>
    <n v="1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13"/>
    <n v="0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13"/>
    <n v="30.9"/>
    <n v="31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13"/>
    <n v="21.037037037037038"/>
    <n v="22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13"/>
    <n v="2.1999999999999997"/>
    <n v="3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13"/>
    <n v="10.9"/>
    <n v="11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13"/>
    <n v="2.666666666666667"/>
    <n v="3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13"/>
    <n v="0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13"/>
    <n v="0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13"/>
    <n v="10.86206896551724"/>
    <n v="1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13"/>
    <n v="0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13"/>
    <n v="38.333333333333336"/>
    <n v="39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13"/>
    <n v="6.5500000000000007"/>
    <n v="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13"/>
    <n v="14.536842105263158"/>
    <n v="15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13"/>
    <n v="6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13"/>
    <n v="30.4"/>
    <n v="31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13"/>
    <n v="1.4285714285714286"/>
    <n v="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13"/>
    <n v="0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13"/>
    <n v="1.1428571428571428"/>
    <n v="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13"/>
    <n v="0.35714285714285715"/>
    <n v="1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13"/>
    <n v="1.4545454545454546"/>
    <n v="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8"/>
    <n v="17.155555555555555"/>
    <n v="18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8"/>
    <n v="2.3220000000000001"/>
    <n v="3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8"/>
    <n v="8.9066666666666663"/>
    <n v="9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8"/>
    <n v="9.6333333333333346"/>
    <n v="10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8"/>
    <n v="13.325999999999999"/>
    <n v="14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8"/>
    <n v="2.484"/>
    <n v="3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8"/>
    <n v="1.9066666666666665"/>
    <n v="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8"/>
    <n v="0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8"/>
    <n v="12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8"/>
    <n v="1.365"/>
    <n v="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8"/>
    <n v="28.04"/>
    <n v="29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8"/>
    <n v="38.39"/>
    <n v="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8"/>
    <n v="39.942857142857143"/>
    <n v="40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8"/>
    <n v="0.84"/>
    <n v="1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8"/>
    <n v="43.406666666666666"/>
    <n v="44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8"/>
    <n v="5.6613333333333333"/>
    <n v="6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8"/>
    <n v="1.722"/>
    <n v="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8"/>
    <n v="1.9416666666666664"/>
    <n v="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8"/>
    <n v="11.328275684711327"/>
    <n v="12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8"/>
    <n v="38.86"/>
    <n v="39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8"/>
    <n v="46.100628930817614"/>
    <n v="47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8"/>
    <n v="42.188421052631583"/>
    <n v="43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8"/>
    <n v="28.48"/>
    <n v="29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8"/>
    <n v="1.077142857142857"/>
    <n v="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8"/>
    <n v="0.79909090909090907"/>
    <n v="1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8"/>
    <n v="1.1919999999999999"/>
    <n v="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8"/>
    <n v="14.799999999999999"/>
    <n v="15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8"/>
    <n v="17.810000000000002"/>
    <n v="18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8"/>
    <n v="1.325"/>
    <n v="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8"/>
    <n v="46.666666666666664"/>
    <n v="4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8"/>
    <n v="45.92"/>
    <n v="46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8"/>
    <n v="0.22599999999999998"/>
    <n v="1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8"/>
    <n v="34.625"/>
    <n v="3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8"/>
    <n v="2.0549999999999997"/>
    <n v="3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8"/>
    <n v="0.55999999999999994"/>
    <n v="1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8"/>
    <n v="2.6069999999999998"/>
    <n v="3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8"/>
    <n v="1.9259999999999999"/>
    <n v="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8"/>
    <n v="33.666666666666664"/>
    <n v="3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8"/>
    <n v="56.263267182990241"/>
    <n v="57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8"/>
    <n v="82.817599999999999"/>
    <n v="83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8"/>
    <n v="14.860000000000001"/>
    <n v="15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8"/>
    <n v="1.2375123751237513E-2"/>
    <n v="1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8"/>
    <n v="1.7142857142857144E-2"/>
    <n v="1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8"/>
    <n v="29.506136117214709"/>
    <n v="30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8"/>
    <n v="1.06"/>
    <n v="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8"/>
    <n v="6.293333333333333"/>
    <n v="7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8"/>
    <n v="12.75"/>
    <n v="13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8"/>
    <n v="13.22"/>
    <n v="14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8"/>
    <n v="0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8"/>
    <n v="16.77"/>
    <n v="1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8"/>
    <n v="0.104"/>
    <n v="1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8"/>
    <n v="4.24"/>
    <n v="5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8"/>
    <n v="0.46699999999999997"/>
    <n v="1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8"/>
    <n v="25.087142857142858"/>
    <n v="26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8"/>
    <n v="2.3345000000000002"/>
    <n v="3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8"/>
    <n v="7.26"/>
    <n v="8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8"/>
    <n v="1.625"/>
    <n v="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8"/>
    <n v="1.3"/>
    <n v="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8"/>
    <n v="58.558333333333337"/>
    <n v="59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8"/>
    <n v="7.7886666666666677"/>
    <n v="8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8"/>
    <n v="2.2157147647256061"/>
    <n v="3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8"/>
    <n v="104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8"/>
    <n v="29.6029602960296"/>
    <n v="30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8"/>
    <n v="16.055"/>
    <n v="17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8"/>
    <n v="82.207999999999998"/>
    <n v="8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8"/>
    <n v="75.051000000000002"/>
    <n v="76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8"/>
    <n v="5.8500000000000005"/>
    <n v="6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8"/>
    <n v="44.32"/>
    <n v="45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8"/>
    <n v="0.26737967914438499"/>
    <n v="1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8"/>
    <n v="13.13"/>
    <n v="14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8"/>
    <n v="0.19088937093275488"/>
    <n v="1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8"/>
    <n v="0.375"/>
    <n v="1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8"/>
    <n v="21535.021000000001"/>
    <n v="21536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8"/>
    <n v="34.527999999999999"/>
    <n v="35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8"/>
    <n v="30.599999999999998"/>
    <n v="31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8"/>
    <n v="2.666666666666667"/>
    <n v="3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8"/>
    <n v="2.8420000000000001"/>
    <n v="3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8"/>
    <n v="22.878799999999998"/>
    <n v="23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8"/>
    <n v="3.105"/>
    <n v="4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8"/>
    <n v="47.333333333333336"/>
    <n v="48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15"/>
    <n v="205.54838709677421"/>
    <n v="206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5"/>
    <n v="351.80366666666669"/>
    <n v="352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5"/>
    <n v="114.9"/>
    <n v="115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5"/>
    <n v="237.15"/>
    <n v="238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15"/>
    <n v="118.63774999999998"/>
    <n v="11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5"/>
    <n v="109.92831428571431"/>
    <n v="110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5"/>
    <n v="100.00828571428571"/>
    <n v="10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5"/>
    <n v="103.09292094387415"/>
    <n v="10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5"/>
    <n v="117.27000000000001"/>
    <n v="118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15"/>
    <n v="111.75999999999999"/>
    <n v="112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15"/>
    <n v="342.09999999999997"/>
    <n v="343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5"/>
    <n v="107.4"/>
    <n v="108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15"/>
    <n v="108.49703703703703"/>
    <n v="109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5"/>
    <n v="102.86144578313252"/>
    <n v="103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5"/>
    <n v="130.0018"/>
    <n v="13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5"/>
    <n v="107.65217391304347"/>
    <n v="108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5"/>
    <n v="112.36044444444444"/>
    <n v="113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5"/>
    <n v="102.1"/>
    <n v="103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5"/>
    <n v="145.33333333333334"/>
    <n v="146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5"/>
    <n v="128.19999999999999"/>
    <n v="12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16"/>
    <n v="0.29411764705882354"/>
    <n v="1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16"/>
    <n v="0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16"/>
    <n v="1.5384615384615385"/>
    <n v="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16"/>
    <n v="8.5370000000000008"/>
    <n v="9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16"/>
    <n v="8.5714285714285715E-2"/>
    <n v="1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16"/>
    <n v="2.6599999999999997"/>
    <n v="3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16"/>
    <n v="0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16"/>
    <n v="0.05"/>
    <n v="1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16"/>
    <n v="1.4133333333333333"/>
    <n v="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x v="16"/>
    <n v="0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16"/>
    <n v="0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16"/>
    <n v="0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16"/>
    <n v="0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16"/>
    <n v="1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16"/>
    <n v="0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16"/>
    <n v="0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16"/>
    <n v="0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16"/>
    <n v="0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16"/>
    <n v="0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16"/>
    <n v="0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16"/>
    <n v="1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16"/>
    <n v="0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16"/>
    <n v="95.477386934673376"/>
    <n v="96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16"/>
    <n v="0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7"/>
    <n v="8.974444444444444"/>
    <n v="9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17"/>
    <n v="2.7"/>
    <n v="3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7"/>
    <n v="3.3673333333333333"/>
    <n v="4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7"/>
    <n v="26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7"/>
    <n v="0.15"/>
    <n v="1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7"/>
    <n v="38.636363636363633"/>
    <n v="39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7"/>
    <n v="0.70000000000000007"/>
    <n v="1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17"/>
    <n v="0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7"/>
    <n v="6.8000000000000005E-2"/>
    <n v="1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7"/>
    <n v="1.3333333333333335"/>
    <n v="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7"/>
    <n v="6.3092592592592585"/>
    <n v="7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7"/>
    <n v="4.5"/>
    <n v="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7"/>
    <n v="62.765333333333331"/>
    <n v="63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7"/>
    <n v="29.376000000000001"/>
    <n v="30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7"/>
    <n v="7.5"/>
    <n v="8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17"/>
    <n v="2.6076923076923078"/>
    <n v="3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7"/>
    <n v="9.1050000000000004"/>
    <n v="10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7"/>
    <n v="1.7647058823529412E-2"/>
    <n v="1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7"/>
    <n v="0.55999999999999994"/>
    <n v="1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17"/>
    <n v="0.82000000000000006"/>
    <n v="1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17"/>
    <n v="0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17"/>
    <n v="3.42"/>
    <n v="4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17"/>
    <n v="8.3333333333333343E-2"/>
    <n v="1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7"/>
    <n v="0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7"/>
    <n v="14.182977777777777"/>
    <n v="15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17"/>
    <n v="7.8266666666666662"/>
    <n v="8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17"/>
    <n v="3.8464497269020695E-2"/>
    <n v="1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7"/>
    <n v="12.5"/>
    <n v="13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7"/>
    <n v="1.05"/>
    <n v="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17"/>
    <n v="14.083333333333334"/>
    <n v="15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7"/>
    <n v="18.300055555555556"/>
    <n v="19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7"/>
    <n v="5.0347999999999997"/>
    <n v="6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7"/>
    <n v="17.933333333333334"/>
    <n v="18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7"/>
    <n v="4.7E-2"/>
    <n v="1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7"/>
    <n v="7.2120000000000006"/>
    <n v="8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7"/>
    <n v="0.5"/>
    <n v="1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17"/>
    <n v="2.5"/>
    <n v="3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7"/>
    <n v="4.1000000000000002E-2"/>
    <n v="1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7"/>
    <n v="5.3125"/>
    <n v="6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7"/>
    <n v="1.6199999999999999"/>
    <n v="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7"/>
    <n v="4.9516666666666671"/>
    <n v="5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7"/>
    <n v="0.159"/>
    <n v="1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7"/>
    <n v="41.25"/>
    <n v="42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7"/>
    <n v="0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7"/>
    <n v="2.93"/>
    <n v="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7"/>
    <n v="0.44999999999999996"/>
    <n v="1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7"/>
    <n v="0.51"/>
    <n v="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7"/>
    <n v="0.04"/>
    <n v="1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7"/>
    <n v="35.537409090909087"/>
    <n v="36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7"/>
    <n v="0.5"/>
    <n v="1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7"/>
    <n v="0.16666666666666669"/>
    <n v="1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7"/>
    <n v="0.13250000000000001"/>
    <n v="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7"/>
    <n v="3.5704000000000007E-2"/>
    <n v="1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17"/>
    <n v="8.3000000000000007"/>
    <n v="9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17"/>
    <n v="2.4222222222222221"/>
    <n v="3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7"/>
    <n v="0.23809523809523811"/>
    <n v="1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7"/>
    <n v="0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7"/>
    <n v="1.1599999999999999E-2"/>
    <n v="1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7"/>
    <n v="0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7"/>
    <n v="0.22"/>
    <n v="1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18"/>
    <n v="0.47222222222222221"/>
    <n v="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18"/>
    <n v="0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18"/>
    <n v="0.5"/>
    <n v="1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18"/>
    <n v="1.6714285714285713"/>
    <n v="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x v="18"/>
    <n v="0.1"/>
    <n v="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18"/>
    <n v="0.105"/>
    <n v="1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18"/>
    <n v="0.22"/>
    <n v="1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18"/>
    <n v="0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18"/>
    <n v="14.38"/>
    <n v="15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18"/>
    <n v="0.66666666666666674"/>
    <n v="1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18"/>
    <n v="4.0000000000000001E-3"/>
    <n v="1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18"/>
    <n v="5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18"/>
    <n v="6.4439140811455857"/>
    <n v="7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18"/>
    <n v="39.5"/>
    <n v="40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18"/>
    <n v="0.35714285714285715"/>
    <n v="1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18"/>
    <n v="6.25E-2"/>
    <n v="1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18"/>
    <n v="0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x v="18"/>
    <n v="0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18"/>
    <n v="0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18"/>
    <n v="0.41333333333333333"/>
    <n v="1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19"/>
    <n v="0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19"/>
    <n v="0.125"/>
    <n v="1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19"/>
    <n v="8.8333333333333339"/>
    <n v="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19"/>
    <n v="0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19"/>
    <n v="0.48666666666666669"/>
    <n v="1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19"/>
    <n v="0.15"/>
    <n v="1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19"/>
    <n v="10.08"/>
    <n v="11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19"/>
    <n v="0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19"/>
    <n v="5.6937500000000005"/>
    <n v="6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19"/>
    <n v="0.625"/>
    <n v="1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19"/>
    <n v="6.5"/>
    <n v="7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19"/>
    <n v="0.752"/>
    <n v="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19"/>
    <n v="0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19"/>
    <n v="1.51"/>
    <n v="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19"/>
    <n v="0.46666666666666673"/>
    <n v="1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19"/>
    <n v="0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19"/>
    <n v="3.85"/>
    <n v="4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19"/>
    <n v="0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19"/>
    <n v="5.8333333333333341E-2"/>
    <n v="1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19"/>
    <n v="0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19"/>
    <n v="0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19"/>
    <n v="20.705000000000002"/>
    <n v="2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19"/>
    <n v="19.139999999999997"/>
    <n v="20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19"/>
    <n v="1.6316666666666666"/>
    <n v="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19"/>
    <n v="5.6666666666666661"/>
    <n v="6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19"/>
    <n v="0.16999999999999998"/>
    <n v="1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19"/>
    <n v="0.4"/>
    <n v="1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19"/>
    <n v="0.1"/>
    <n v="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19"/>
    <n v="0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19"/>
    <n v="2.4E-2"/>
    <n v="1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19"/>
    <n v="5.9066666666666672"/>
    <n v="6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19"/>
    <n v="2.9250000000000003"/>
    <n v="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19"/>
    <n v="5.7142857142857143E-3"/>
    <n v="1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19"/>
    <n v="0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19"/>
    <n v="6.6666666666666671E-3"/>
    <n v="1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19"/>
    <n v="5.3333333333333339"/>
    <n v="6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19"/>
    <n v="11.75"/>
    <n v="12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19"/>
    <n v="8.0000000000000002E-3"/>
    <n v="1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19"/>
    <n v="4.2"/>
    <n v="5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19"/>
    <n v="4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0"/>
    <n v="104.93636363636362"/>
    <n v="105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0"/>
    <n v="105.44"/>
    <n v="106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0"/>
    <n v="106.73333333333332"/>
    <n v="107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0"/>
    <n v="104.12571428571428"/>
    <n v="105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20"/>
    <n v="160.54999999999998"/>
    <n v="161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0"/>
    <n v="107.77777777777777"/>
    <n v="108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0"/>
    <n v="135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0"/>
    <n v="109.07407407407408"/>
    <n v="110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0"/>
    <n v="290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0"/>
    <n v="103.95714285714286"/>
    <n v="104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20"/>
    <n v="322.24"/>
    <n v="323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20"/>
    <n v="135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0"/>
    <n v="269.91034482758624"/>
    <n v="270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0"/>
    <n v="253.29333333333332"/>
    <n v="254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0"/>
    <n v="260.59999999999997"/>
    <n v="261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0"/>
    <n v="101.31677953348381"/>
    <n v="102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0"/>
    <n v="125.60416666666667"/>
    <n v="126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0"/>
    <n v="102.43783333333334"/>
    <n v="103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20"/>
    <n v="199.244"/>
    <n v="200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0"/>
    <n v="102.45398773006136"/>
    <n v="103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0"/>
    <n v="102.94615384615385"/>
    <n v="103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20"/>
    <n v="100.86153846153847"/>
    <n v="101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20"/>
    <n v="114.99999999999999"/>
    <n v="115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x v="20"/>
    <n v="104.16766467065868"/>
    <n v="105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0"/>
    <n v="155.29999999999998"/>
    <n v="156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0"/>
    <n v="106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x v="20"/>
    <n v="254.31499999999997"/>
    <n v="255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20"/>
    <n v="101.1"/>
    <n v="102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0"/>
    <n v="129.04"/>
    <n v="130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0"/>
    <n v="102.23076923076924"/>
    <n v="103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0"/>
    <n v="131.80000000000001"/>
    <n v="132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0"/>
    <n v="786.0802000000001"/>
    <n v="787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20"/>
    <n v="145.70000000000002"/>
    <n v="146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0"/>
    <n v="102.60000000000001"/>
    <n v="103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0"/>
    <n v="172.27777777777777"/>
    <n v="173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0"/>
    <n v="159.16819571865443"/>
    <n v="160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20"/>
    <n v="103.76666666666668"/>
    <n v="104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0"/>
    <n v="111.40954545454547"/>
    <n v="112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x v="20"/>
    <n v="280.375"/>
    <n v="281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0"/>
    <n v="112.10606060606061"/>
    <n v="113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21"/>
    <n v="7.0666666666666673"/>
    <n v="8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21"/>
    <n v="4.3999999999999995"/>
    <n v="5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21"/>
    <n v="3.8739999999999997"/>
    <n v="4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21"/>
    <n v="0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21"/>
    <n v="29.299999999999997"/>
    <n v="30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21"/>
    <n v="0.90909090909090906"/>
    <n v="1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21"/>
    <n v="0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21"/>
    <n v="0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21"/>
    <n v="0.8"/>
    <n v="1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21"/>
    <n v="11.600000000000001"/>
    <n v="12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21"/>
    <n v="0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21"/>
    <n v="2.7873639500929119"/>
    <n v="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21"/>
    <n v="0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21"/>
    <n v="0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21"/>
    <n v="17.8"/>
    <n v="1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21"/>
    <n v="0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21"/>
    <n v="3.0124999999999997"/>
    <n v="4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21"/>
    <n v="50.739999999999995"/>
    <n v="51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21"/>
    <n v="0.54884742041712409"/>
    <n v="1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21"/>
    <n v="14.091666666666667"/>
    <n v="15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1"/>
    <n v="103.8"/>
    <n v="104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1"/>
    <n v="120.24999999999999"/>
    <n v="121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1"/>
    <n v="117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1"/>
    <n v="122.14285714285715"/>
    <n v="123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1"/>
    <n v="151.63999999999999"/>
    <n v="152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1"/>
    <n v="104.44"/>
    <n v="105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1"/>
    <n v="200.15333333333331"/>
    <n v="201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1"/>
    <n v="101.8"/>
    <n v="102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1"/>
    <n v="137.65714285714284"/>
    <n v="138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1"/>
    <n v="303833.2"/>
    <n v="303834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1"/>
    <n v="198.85074626865671"/>
    <n v="199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1"/>
    <n v="202.36666666666667"/>
    <n v="203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1"/>
    <n v="117.96376666666666"/>
    <n v="118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1"/>
    <n v="294.72727272727275"/>
    <n v="29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1"/>
    <n v="213.14633333333336"/>
    <n v="214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1"/>
    <n v="104.24"/>
    <n v="105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1"/>
    <n v="113.66666666666667"/>
    <n v="114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1"/>
    <n v="101.25"/>
    <n v="102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11"/>
    <n v="125.41538461538462"/>
    <n v="126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11"/>
    <n v="119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1"/>
    <n v="166.46153846153845"/>
    <n v="167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1"/>
    <n v="119.14771428571429"/>
    <n v="120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1"/>
    <n v="100.47368421052632"/>
    <n v="101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1"/>
    <n v="101.8"/>
    <n v="102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1"/>
    <n v="116.66666666666667"/>
    <n v="11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1"/>
    <n v="108.64893617021276"/>
    <n v="109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1"/>
    <n v="114.72"/>
    <n v="115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1"/>
    <n v="101.8"/>
    <n v="102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1"/>
    <n v="106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11"/>
    <n v="103.49999999999999"/>
    <n v="104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1"/>
    <n v="154.97535999999999"/>
    <n v="155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1"/>
    <n v="162.14066666666668"/>
    <n v="163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1"/>
    <n v="104.42100000000001"/>
    <n v="105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1"/>
    <n v="106.12433333333333"/>
    <n v="107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1"/>
    <n v="154.93846153846152"/>
    <n v="155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1"/>
    <n v="110.77157238734421"/>
    <n v="11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1"/>
    <n v="110.91186666666665"/>
    <n v="111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1"/>
    <n v="110.71428571428572"/>
    <n v="111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1"/>
    <n v="123.61333333333333"/>
    <n v="124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1"/>
    <n v="211.05"/>
    <n v="212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n v="101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n v="101.64999999999999"/>
    <n v="102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n v="108.33333333333333"/>
    <n v="109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n v="242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n v="100.44999999999999"/>
    <n v="101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n v="125.06666666666666"/>
    <n v="12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6"/>
    <n v="108.57142857142857"/>
    <n v="109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n v="145.70000000000002"/>
    <n v="146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n v="110.00000000000001"/>
    <n v="110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n v="102.23333333333333"/>
    <n v="10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n v="122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n v="101.96000000000001"/>
    <n v="102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n v="141.1764705882353"/>
    <n v="142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n v="109.52500000000001"/>
    <n v="110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n v="104.65"/>
    <n v="10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n v="124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n v="135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n v="102.75000000000001"/>
    <n v="103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n v="100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6"/>
    <n v="130.26085714285716"/>
    <n v="131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8"/>
    <n v="39.627499999999998"/>
    <n v="40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8"/>
    <n v="25.976666666666663"/>
    <n v="26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8"/>
    <n v="65.24636363636364"/>
    <n v="6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8"/>
    <n v="11.514000000000001"/>
    <n v="12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8"/>
    <n v="11.360000000000001"/>
    <n v="12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8"/>
    <n v="111.99130434782609"/>
    <n v="112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8"/>
    <n v="15.5"/>
    <n v="16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8"/>
    <n v="32.027999999999999"/>
    <n v="33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8"/>
    <n v="0.60869565217391308"/>
    <n v="1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8"/>
    <n v="31.114999999999998"/>
    <n v="32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8"/>
    <n v="1.1266666666666667"/>
    <n v="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8"/>
    <n v="40.404000000000003"/>
    <n v="4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8"/>
    <n v="1.3333333333333333E-3"/>
    <n v="1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8"/>
    <n v="5.7334999999999994"/>
    <n v="6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8"/>
    <n v="15.324999999999999"/>
    <n v="16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8"/>
    <n v="15.103448275862069"/>
    <n v="16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8"/>
    <n v="0.503"/>
    <n v="1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8"/>
    <n v="1.3028138528138529"/>
    <n v="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8"/>
    <n v="0.30285714285714288"/>
    <n v="1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8"/>
    <n v="8.8800000000000008"/>
    <n v="9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8"/>
    <n v="9.84"/>
    <n v="10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8"/>
    <n v="2.4299999999999997"/>
    <n v="3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8"/>
    <n v="1.1299999999999999"/>
    <n v="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8"/>
    <n v="3.5520833333333335"/>
    <n v="4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8"/>
    <n v="2.3306666666666667"/>
    <n v="3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8"/>
    <n v="0.81600000000000006"/>
    <n v="1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8"/>
    <n v="22.494285714285713"/>
    <n v="2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8"/>
    <n v="1.3668"/>
    <n v="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8"/>
    <n v="0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8"/>
    <n v="0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8"/>
    <n v="10.754135338345865"/>
    <n v="11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8"/>
    <n v="19.759999999999998"/>
    <n v="20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8"/>
    <n v="84.946999999999989"/>
    <n v="8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8"/>
    <n v="49.381999999999998"/>
    <n v="50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8"/>
    <n v="3.3033333333333332"/>
    <n v="4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8"/>
    <n v="6.6339999999999995"/>
    <n v="7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8"/>
    <n v="0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8"/>
    <n v="70.36"/>
    <n v="71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8"/>
    <n v="0.2"/>
    <n v="1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8"/>
    <n v="102.298"/>
    <n v="103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9"/>
    <n v="377.73333333333335"/>
    <n v="378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9"/>
    <n v="125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9"/>
    <n v="147.32653061224491"/>
    <n v="148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9"/>
    <n v="102.2"/>
    <n v="103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9"/>
    <n v="101.8723404255319"/>
    <n v="102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9"/>
    <n v="204.2"/>
    <n v="205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9"/>
    <n v="104.05"/>
    <n v="1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9"/>
    <n v="101.265"/>
    <n v="102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9"/>
    <n v="136.13999999999999"/>
    <n v="137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9"/>
    <n v="133.6"/>
    <n v="134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9"/>
    <n v="130.25"/>
    <n v="131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9"/>
    <n v="122.67999999999999"/>
    <n v="123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9"/>
    <n v="182.81058823529412"/>
    <n v="183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9"/>
    <n v="125.29999999999998"/>
    <n v="126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9"/>
    <n v="111.66666666666667"/>
    <n v="112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9"/>
    <n v="115.75757575757575"/>
    <n v="116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9"/>
    <n v="173.2"/>
    <n v="174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9"/>
    <n v="125.98333333333333"/>
    <n v="126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9"/>
    <n v="109.1"/>
    <n v="110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9"/>
    <n v="100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11"/>
    <n v="118.64285714285714"/>
    <n v="119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1"/>
    <n v="100.26666666666667"/>
    <n v="101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11"/>
    <n v="126.48920000000001"/>
    <n v="127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1"/>
    <n v="114.26"/>
    <n v="115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1"/>
    <n v="110.7"/>
    <n v="111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1"/>
    <n v="105.34805315203954"/>
    <n v="106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1"/>
    <n v="103.66666666666666"/>
    <n v="104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1"/>
    <n v="107.08672667523933"/>
    <n v="108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11"/>
    <n v="124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1"/>
    <n v="105.01"/>
    <n v="106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1"/>
    <n v="189.46666666666667"/>
    <n v="190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11"/>
    <n v="171.32499999999999"/>
    <n v="172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1"/>
    <n v="252.48648648648651"/>
    <n v="253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1"/>
    <n v="116.15384615384616"/>
    <n v="117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11"/>
    <n v="203.35000000000002"/>
    <n v="204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11"/>
    <n v="111.60000000000001"/>
    <n v="112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1"/>
    <n v="424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1"/>
    <n v="107.1"/>
    <n v="108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1"/>
    <n v="104.3625"/>
    <n v="10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11"/>
    <n v="212.40909090909091"/>
    <n v="213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1"/>
    <n v="124.08571428571429"/>
    <n v="125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11"/>
    <n v="110.406125"/>
    <n v="111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11"/>
    <n v="218.75"/>
    <n v="219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1"/>
    <n v="136.625"/>
    <n v="137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1"/>
    <n v="134.8074"/>
    <n v="135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1"/>
    <n v="145.4"/>
    <n v="146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1"/>
    <n v="109.10714285714285"/>
    <n v="110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1"/>
    <n v="110.2"/>
    <n v="11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1"/>
    <n v="113.64000000000001"/>
    <n v="114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11"/>
    <n v="102.35000000000001"/>
    <n v="103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1"/>
    <n v="122.13333333333334"/>
    <n v="123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11"/>
    <n v="111.88571428571427"/>
    <n v="112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1"/>
    <n v="107.3"/>
    <n v="108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1"/>
    <n v="113.85000000000001"/>
    <n v="114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1"/>
    <n v="109.68181818181819"/>
    <n v="110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1"/>
    <n v="126.14444444444443"/>
    <n v="127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1"/>
    <n v="167.42857142857144"/>
    <n v="168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1"/>
    <n v="496.52000000000004"/>
    <n v="497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1"/>
    <n v="109.16"/>
    <n v="110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1"/>
    <n v="102.57499999999999"/>
    <n v="103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22"/>
    <n v="1.6620689655172414"/>
    <n v="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22"/>
    <n v="0.42"/>
    <n v="1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x v="22"/>
    <n v="0.125"/>
    <n v="1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22"/>
    <n v="0.5"/>
    <n v="1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22"/>
    <n v="7.1999999999999993"/>
    <n v="8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22"/>
    <n v="0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22"/>
    <n v="1.6666666666666666E-2"/>
    <n v="1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22"/>
    <n v="0.23333333333333336"/>
    <n v="1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22"/>
    <n v="4.5714285714285712"/>
    <n v="5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22"/>
    <n v="5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22"/>
    <n v="0.2"/>
    <n v="1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22"/>
    <n v="18.181818181818183"/>
    <n v="19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22"/>
    <n v="0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22"/>
    <n v="1.2222222222222223"/>
    <n v="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22"/>
    <n v="0.2"/>
    <n v="1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22"/>
    <n v="7.0634920634920633"/>
    <n v="8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22"/>
    <n v="2.7272727272727271"/>
    <n v="3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22"/>
    <n v="0.1"/>
    <n v="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22"/>
    <n v="0.104"/>
    <n v="1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22"/>
    <n v="0.33333333333333337"/>
    <n v="1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22"/>
    <n v="20.36"/>
    <n v="21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22"/>
    <n v="0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22"/>
    <n v="0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22"/>
    <n v="8.3800000000000008"/>
    <n v="9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22"/>
    <n v="4.5"/>
    <n v="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22"/>
    <n v="0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22"/>
    <n v="8.06"/>
    <n v="9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22"/>
    <n v="31.94705882352941"/>
    <n v="3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22"/>
    <n v="0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22"/>
    <n v="6.708333333333333"/>
    <n v="7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22"/>
    <n v="9.9878048780487809"/>
    <n v="10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22"/>
    <n v="0.1"/>
    <n v="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22"/>
    <n v="0.77"/>
    <n v="1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22"/>
    <n v="26.900000000000002"/>
    <n v="27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22"/>
    <n v="3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22"/>
    <n v="6.6055045871559637"/>
    <n v="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22"/>
    <n v="7.6923076923076927E-3"/>
    <n v="1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22"/>
    <n v="1.1222222222222222"/>
    <n v="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22"/>
    <n v="0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22"/>
    <n v="0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22"/>
    <n v="0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22"/>
    <n v="0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22"/>
    <n v="0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22"/>
    <n v="1.4999999999999999E-2"/>
    <n v="1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22"/>
    <n v="0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22"/>
    <n v="0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22"/>
    <n v="1E-3"/>
    <n v="1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22"/>
    <n v="1.0554089709762533E-2"/>
    <n v="1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22"/>
    <n v="0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22"/>
    <n v="0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22"/>
    <n v="0.85714285714285721"/>
    <n v="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22"/>
    <n v="10.5"/>
    <n v="11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x v="22"/>
    <n v="2.9000000000000004"/>
    <n v="3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22"/>
    <n v="0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22"/>
    <n v="0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22"/>
    <n v="0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22"/>
    <n v="0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3"/>
    <n v="101.24459999999999"/>
    <n v="102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3"/>
    <n v="108.5175"/>
    <n v="109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3"/>
    <n v="147.66666666666666"/>
    <n v="148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23"/>
    <n v="163.19999999999999"/>
    <n v="164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3"/>
    <n v="456.41449999999998"/>
    <n v="457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3"/>
    <n v="107.87731249999999"/>
    <n v="108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3"/>
    <n v="115.08"/>
    <n v="116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3"/>
    <n v="102.36842105263158"/>
    <n v="103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3"/>
    <n v="108.42485875706214"/>
    <n v="109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3"/>
    <n v="125.13333333333334"/>
    <n v="126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3"/>
    <n v="103.840625"/>
    <n v="104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3"/>
    <n v="138.70400000000001"/>
    <n v="139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x v="23"/>
    <n v="120.51600000000001"/>
    <n v="12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3"/>
    <n v="112.26666666666667"/>
    <n v="113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3"/>
    <n v="188.66966666666667"/>
    <n v="189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3"/>
    <n v="661.55466666666666"/>
    <n v="662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3"/>
    <n v="111.31"/>
    <n v="112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3"/>
    <n v="1181.6142199999999"/>
    <n v="118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3"/>
    <n v="137.375"/>
    <n v="138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3"/>
    <n v="117.04040000000001"/>
    <n v="118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10"/>
    <n v="2.1"/>
    <n v="3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10"/>
    <n v="0.1"/>
    <n v="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0"/>
    <n v="0.7142857142857143"/>
    <n v="1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10"/>
    <n v="0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0"/>
    <n v="2.2388059701492535"/>
    <n v="3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0"/>
    <n v="0.24"/>
    <n v="1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0"/>
    <n v="0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10"/>
    <n v="2.4"/>
    <n v="3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0"/>
    <n v="0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0"/>
    <n v="30.862068965517242"/>
    <n v="31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0"/>
    <n v="8.3333333333333321"/>
    <n v="9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0"/>
    <n v="0.75"/>
    <n v="1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10"/>
    <n v="0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0"/>
    <n v="8.9"/>
    <n v="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10"/>
    <n v="0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0"/>
    <n v="0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0"/>
    <n v="6.6666666666666671E-3"/>
    <n v="1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0"/>
    <n v="1.9"/>
    <n v="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0"/>
    <n v="0.25"/>
    <n v="1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0"/>
    <n v="25.035714285714285"/>
    <n v="26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20"/>
    <n v="166.33076923076925"/>
    <n v="167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0"/>
    <n v="101.44545454545455"/>
    <n v="102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20"/>
    <n v="107.89146666666667"/>
    <n v="108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0"/>
    <n v="277.93846153846158"/>
    <n v="27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20"/>
    <n v="103.58125"/>
    <n v="104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0"/>
    <n v="111.4"/>
    <n v="112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0"/>
    <n v="215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0"/>
    <n v="110.76216216216217"/>
    <n v="111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20"/>
    <n v="123.64125714285714"/>
    <n v="12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0"/>
    <n v="101.03500000000001"/>
    <n v="102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0"/>
    <n v="111.79285714285714"/>
    <n v="112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0"/>
    <n v="558.7714285714286"/>
    <n v="559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0"/>
    <n v="150.01875000000001"/>
    <n v="15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0"/>
    <n v="106.476"/>
    <n v="107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20"/>
    <n v="157.18899999999999"/>
    <n v="158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0"/>
    <n v="108.65882352941176"/>
    <n v="109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0"/>
    <n v="161.97999999999999"/>
    <n v="162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0"/>
    <n v="205.36666666666665"/>
    <n v="206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0"/>
    <n v="103.36388888888889"/>
    <n v="104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0"/>
    <n v="103.47222222222223"/>
    <n v="104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0"/>
    <n v="106.81333333333333"/>
    <n v="107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0"/>
    <n v="138.96574712643678"/>
    <n v="139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0"/>
    <n v="124.84324324324325"/>
    <n v="1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20"/>
    <n v="206.99999999999997"/>
    <n v="20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0"/>
    <n v="174.00576923076923"/>
    <n v="175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0"/>
    <n v="120.32608695652173"/>
    <n v="121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0"/>
    <n v="110.44428571428573"/>
    <n v="111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0"/>
    <n v="281.56666666666666"/>
    <n v="282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0"/>
    <n v="100.67894736842105"/>
    <n v="101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0"/>
    <n v="134.82571428571427"/>
    <n v="135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0"/>
    <n v="175.95744680851064"/>
    <n v="176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20"/>
    <n v="484.02000000000004"/>
    <n v="485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0"/>
    <n v="145.14000000000001"/>
    <n v="146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0"/>
    <n v="417.73333333333335"/>
    <n v="418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0"/>
    <n v="132.42499999999998"/>
    <n v="133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0"/>
    <n v="250.30841666666666"/>
    <n v="251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20"/>
    <n v="179.9"/>
    <n v="180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0"/>
    <n v="102.62857142857142"/>
    <n v="103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0"/>
    <n v="135.98609999999999"/>
    <n v="136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0"/>
    <n v="117.86666666666667"/>
    <n v="11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4"/>
    <n v="3.3333333333333333E-2"/>
    <n v="1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24"/>
    <n v="4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4"/>
    <n v="0.44444444444444442"/>
    <n v="1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4"/>
    <n v="0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24"/>
    <n v="3.3333333333333333E-2"/>
    <n v="1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4"/>
    <n v="28.9"/>
    <n v="2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4"/>
    <n v="0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4"/>
    <n v="8.5714285714285712"/>
    <n v="9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4"/>
    <n v="34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4"/>
    <n v="13.466666666666665"/>
    <n v="14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4"/>
    <n v="0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4"/>
    <n v="49.186046511627907"/>
    <n v="50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4"/>
    <n v="0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24"/>
    <n v="0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4"/>
    <n v="0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24"/>
    <n v="45.133333333333333"/>
    <n v="46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4"/>
    <n v="4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4"/>
    <n v="4.666666666666667"/>
    <n v="5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4"/>
    <n v="0.33333333333333337"/>
    <n v="1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4"/>
    <n v="3.7600000000000002"/>
    <n v="4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25"/>
    <n v="0.67"/>
    <n v="1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25"/>
    <n v="0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25"/>
    <n v="1.4166666666666665"/>
    <n v="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25"/>
    <n v="0.1"/>
    <n v="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25"/>
    <n v="2.5"/>
    <n v="3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25"/>
    <n v="21.25"/>
    <n v="22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25"/>
    <n v="4.117647058823529"/>
    <n v="5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25"/>
    <n v="13.639999999999999"/>
    <n v="14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x v="25"/>
    <n v="0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25"/>
    <n v="41.4"/>
    <n v="42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25"/>
    <n v="0.66115702479338845"/>
    <n v="1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25"/>
    <n v="5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25"/>
    <n v="2.4777777777777779"/>
    <n v="3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25"/>
    <n v="5.0599999999999996"/>
    <n v="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25"/>
    <n v="22.91"/>
    <n v="23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25"/>
    <n v="13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25"/>
    <n v="0.54999999999999993"/>
    <n v="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25"/>
    <n v="10.806536636794938"/>
    <n v="1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25"/>
    <n v="0.84008400840084008"/>
    <n v="1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25"/>
    <n v="0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6"/>
    <n v="0.5"/>
    <n v="1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26"/>
    <n v="9.3000000000000007"/>
    <n v="10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6"/>
    <n v="7.4999999999999997E-2"/>
    <n v="1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6"/>
    <n v="0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26"/>
    <n v="79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26"/>
    <n v="0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6"/>
    <n v="1.3333333333333334E-2"/>
    <n v="1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26"/>
    <n v="0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6"/>
    <n v="0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x v="26"/>
    <n v="1.7000000000000002"/>
    <n v="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6"/>
    <n v="29.228571428571428"/>
    <n v="30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6"/>
    <n v="0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6"/>
    <n v="1.3636363636363637E-2"/>
    <n v="1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6"/>
    <n v="20.5"/>
    <n v="21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6"/>
    <n v="0.27999999999999997"/>
    <n v="1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6"/>
    <n v="2.3076923076923079"/>
    <n v="3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6"/>
    <n v="0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6"/>
    <n v="0.125"/>
    <n v="1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6"/>
    <n v="0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6"/>
    <n v="7.3400000000000007"/>
    <n v="8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1"/>
    <n v="108.2492"/>
    <n v="109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1"/>
    <n v="100.16666666666667"/>
    <n v="101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1"/>
    <n v="100.03299999999999"/>
    <n v="101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1"/>
    <n v="122.10714285714286"/>
    <n v="123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1"/>
    <n v="100.69333333333334"/>
    <n v="101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1"/>
    <n v="101.004125"/>
    <n v="102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1"/>
    <n v="145.11000000000001"/>
    <n v="146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1"/>
    <n v="101.25"/>
    <n v="102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1"/>
    <n v="118.33333333333333"/>
    <n v="119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1"/>
    <n v="271.85000000000002"/>
    <n v="27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11"/>
    <n v="125.125"/>
    <n v="126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1"/>
    <n v="110.00000000000001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1"/>
    <n v="101.49999999999999"/>
    <n v="102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1"/>
    <n v="102.69999999999999"/>
    <n v="103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1"/>
    <n v="114.12500000000001"/>
    <n v="115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1"/>
    <n v="104.2"/>
    <n v="105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1"/>
    <n v="145.85714285714286"/>
    <n v="14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1"/>
    <n v="105.06666666666666"/>
    <n v="10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1"/>
    <n v="133.33333333333331"/>
    <n v="134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11"/>
    <n v="112.99999999999999"/>
    <n v="113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1"/>
    <n v="121.2"/>
    <n v="12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1"/>
    <n v="101.72463768115942"/>
    <n v="10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1"/>
    <n v="101.06666666666666"/>
    <n v="102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1"/>
    <n v="118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1"/>
    <n v="155.33333333333331"/>
    <n v="156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1"/>
    <n v="101.18750000000001"/>
    <n v="102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1"/>
    <n v="117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11"/>
    <n v="100.925"/>
    <n v="101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11"/>
    <n v="103.66666666666666"/>
    <n v="104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1"/>
    <n v="265.25"/>
    <n v="266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1"/>
    <n v="155.91"/>
    <n v="156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1"/>
    <n v="101.62500000000001"/>
    <n v="102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1"/>
    <n v="100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1"/>
    <n v="100.49999999999999"/>
    <n v="101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1"/>
    <n v="125.29999999999998"/>
    <n v="126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1"/>
    <n v="103.55555555555556"/>
    <n v="104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1"/>
    <n v="103.8"/>
    <n v="104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1"/>
    <n v="105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1"/>
    <n v="100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1"/>
    <n v="169.86"/>
    <n v="170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27"/>
    <n v="101.4"/>
    <n v="102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7"/>
    <n v="100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7"/>
    <n v="124.70000000000002"/>
    <n v="125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7"/>
    <n v="109.5"/>
    <n v="110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7"/>
    <n v="110.80000000000001"/>
    <n v="11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7"/>
    <n v="110.2"/>
    <n v="11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7"/>
    <n v="104.71999999999998"/>
    <n v="105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7"/>
    <n v="125.26086956521738"/>
    <n v="126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7"/>
    <n v="100.58763157894737"/>
    <n v="101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7"/>
    <n v="141.55000000000001"/>
    <n v="142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7"/>
    <n v="100.75"/>
    <n v="1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7"/>
    <n v="100.66666666666666"/>
    <n v="101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7"/>
    <n v="174.2304"/>
    <n v="175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7"/>
    <n v="119.90909090909089"/>
    <n v="120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7"/>
    <n v="142.86666666666667"/>
    <n v="143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27"/>
    <n v="100.33493333333334"/>
    <n v="101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7"/>
    <n v="104.93380000000001"/>
    <n v="105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7"/>
    <n v="132.23333333333335"/>
    <n v="133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7"/>
    <n v="112.79999999999998"/>
    <n v="113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27"/>
    <n v="1253.75"/>
    <n v="1254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27"/>
    <n v="102.50632911392405"/>
    <n v="103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7"/>
    <n v="102.6375"/>
    <n v="103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7"/>
    <n v="108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7"/>
    <n v="122.40879999999999"/>
    <n v="123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7"/>
    <n v="119.45714285714286"/>
    <n v="120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7"/>
    <n v="160.88"/>
    <n v="161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7"/>
    <n v="126.85294117647059"/>
    <n v="127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7"/>
    <n v="102.6375"/>
    <n v="103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27"/>
    <n v="139.75"/>
    <n v="140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7"/>
    <n v="102.60000000000001"/>
    <n v="103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7"/>
    <n v="100.67349999999999"/>
    <n v="101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7"/>
    <n v="112.94117647058823"/>
    <n v="11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7"/>
    <n v="128.09523809523807"/>
    <n v="129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7"/>
    <n v="201.7"/>
    <n v="202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7"/>
    <n v="137.416"/>
    <n v="138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7"/>
    <n v="115.33333333333333"/>
    <n v="116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27"/>
    <n v="111.66666666666667"/>
    <n v="112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7"/>
    <n v="118.39999999999999"/>
    <n v="11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27"/>
    <n v="175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7"/>
    <n v="117.5"/>
    <n v="118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28"/>
    <n v="101.42212307692309"/>
    <n v="102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28"/>
    <n v="0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28"/>
    <n v="21.714285714285715"/>
    <n v="2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28"/>
    <n v="109.125"/>
    <n v="110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28"/>
    <n v="102.85714285714285"/>
    <n v="10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28"/>
    <n v="0.36"/>
    <n v="1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28"/>
    <n v="31.25"/>
    <n v="32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28"/>
    <n v="44.3"/>
    <n v="45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28"/>
    <n v="100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28"/>
    <n v="25.4"/>
    <n v="26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28"/>
    <n v="33.473333333333329"/>
    <n v="34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28"/>
    <n v="47.8"/>
    <n v="4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28"/>
    <n v="9.3333333333333339"/>
    <n v="10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28"/>
    <n v="0.05"/>
    <n v="1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28"/>
    <n v="11.708333333333334"/>
    <n v="12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28"/>
    <n v="0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28"/>
    <n v="20.208000000000002"/>
    <n v="2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28"/>
    <n v="0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28"/>
    <n v="4.2311459353574925"/>
    <n v="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28"/>
    <n v="26.06"/>
    <n v="27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28"/>
    <n v="0.19801980198019803"/>
    <n v="1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28"/>
    <n v="6.0606060606060606E-3"/>
    <n v="1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28"/>
    <n v="1.02"/>
    <n v="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28"/>
    <n v="65.100000000000009"/>
    <n v="66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28"/>
    <n v="0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28"/>
    <n v="0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28"/>
    <n v="9.74"/>
    <n v="10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28"/>
    <n v="0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28"/>
    <n v="4.8571428571428568"/>
    <n v="5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x v="28"/>
    <n v="0.67999999999999994"/>
    <n v="1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28"/>
    <n v="10.5"/>
    <n v="11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28"/>
    <n v="0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28"/>
    <n v="1.6666666666666667"/>
    <n v="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28"/>
    <n v="7.8680000000000003"/>
    <n v="8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28"/>
    <n v="0.22"/>
    <n v="1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28"/>
    <n v="7.5"/>
    <n v="8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28"/>
    <n v="42.725880551301685"/>
    <n v="43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x v="28"/>
    <n v="0.2142857142857143"/>
    <n v="1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28"/>
    <n v="0.87500000000000011"/>
    <n v="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28"/>
    <n v="5.625"/>
    <n v="6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28"/>
    <n v="0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28"/>
    <n v="3.4722222222222224E-2"/>
    <n v="1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28"/>
    <n v="6.5"/>
    <n v="7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28"/>
    <n v="0.58333333333333337"/>
    <n v="1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28"/>
    <n v="10.181818181818182"/>
    <n v="11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28"/>
    <n v="33.784615384615385"/>
    <n v="34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28"/>
    <n v="3.3333333333333333E-2"/>
    <n v="1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28"/>
    <n v="68.400000000000006"/>
    <n v="69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28"/>
    <n v="0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28"/>
    <n v="0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28"/>
    <n v="0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28"/>
    <n v="0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28"/>
    <n v="0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28"/>
    <n v="2.2222222222222223E-2"/>
    <n v="1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28"/>
    <n v="11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28"/>
    <n v="0.73333333333333328"/>
    <n v="1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28"/>
    <n v="21.25"/>
    <n v="22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28"/>
    <n v="0.4"/>
    <n v="1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28"/>
    <n v="0.1"/>
    <n v="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28"/>
    <n v="0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20"/>
    <n v="110.83333333333334"/>
    <n v="111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0"/>
    <n v="108.74999999999999"/>
    <n v="10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0"/>
    <n v="100.41666666666667"/>
    <n v="101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0"/>
    <n v="118.45454545454545"/>
    <n v="119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0"/>
    <n v="114.01428571428571"/>
    <n v="115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0"/>
    <n v="148.10000000000002"/>
    <n v="149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0"/>
    <n v="104.95555555555556"/>
    <n v="105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20"/>
    <n v="129.94800000000001"/>
    <n v="130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20"/>
    <n v="123.48756218905473"/>
    <n v="124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0"/>
    <n v="201.62"/>
    <n v="20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0"/>
    <n v="102.89999999999999"/>
    <n v="103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0"/>
    <n v="260.16666666666663"/>
    <n v="261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20"/>
    <n v="108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20"/>
    <n v="110.52941176470587"/>
    <n v="111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0"/>
    <n v="120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0"/>
    <n v="102.82909090909091"/>
    <n v="103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0"/>
    <n v="115.99999999999999"/>
    <n v="116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0"/>
    <n v="114.7"/>
    <n v="115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20"/>
    <n v="106.60000000000001"/>
    <n v="107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0"/>
    <n v="165.44"/>
    <n v="166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0"/>
    <n v="155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20"/>
    <n v="885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0"/>
    <n v="101.90833333333333"/>
    <n v="102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0"/>
    <n v="19.600000000000001"/>
    <n v="20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0"/>
    <n v="59.467839999999995"/>
    <n v="60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x v="20"/>
    <n v="0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0"/>
    <n v="45.72"/>
    <n v="46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0"/>
    <n v="3.74"/>
    <n v="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0"/>
    <n v="2.7025000000000001"/>
    <n v="3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0"/>
    <n v="56.51428571428572"/>
    <n v="5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0"/>
    <n v="21.30952380952381"/>
    <n v="22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0"/>
    <n v="15.6"/>
    <n v="1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0"/>
    <n v="6.2566666666666677"/>
    <n v="7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0"/>
    <n v="45.92"/>
    <n v="46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0"/>
    <n v="65.101538461538468"/>
    <n v="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0"/>
    <n v="6.7"/>
    <n v="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20"/>
    <n v="13.5625"/>
    <n v="14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0"/>
    <n v="1.9900000000000002"/>
    <n v="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0"/>
    <n v="36.236363636363642"/>
    <n v="37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0"/>
    <n v="39.743333333333339"/>
    <n v="40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0"/>
    <n v="25.763636363636365"/>
    <n v="2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0"/>
    <n v="15.491428571428573"/>
    <n v="16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0"/>
    <n v="23.692499999999999"/>
    <n v="24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0"/>
    <n v="39.76"/>
    <n v="40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0"/>
    <n v="20.220833333333331"/>
    <n v="21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20"/>
    <n v="47.631578947368418"/>
    <n v="4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0"/>
    <n v="15.329999999999998"/>
    <n v="16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0"/>
    <n v="1.3818181818181818"/>
    <n v="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0"/>
    <n v="0.5"/>
    <n v="1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0"/>
    <n v="4.957575757575758"/>
    <n v="5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0"/>
    <n v="3.5666666666666664"/>
    <n v="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0"/>
    <n v="61.124000000000002"/>
    <n v="6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20"/>
    <n v="1.3333333333333335"/>
    <n v="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0"/>
    <n v="11.077777777777778"/>
    <n v="12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20"/>
    <n v="38.735714285714288"/>
    <n v="39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0"/>
    <n v="22.05263157894737"/>
    <n v="23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0"/>
    <n v="67.55"/>
    <n v="68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0"/>
    <n v="13.637499999999999"/>
    <n v="14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20"/>
    <n v="1.7457500000000001"/>
    <n v="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0"/>
    <n v="20.44963251188932"/>
    <n v="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0"/>
    <n v="13.852941176470587"/>
    <n v="14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20"/>
    <n v="48.485714285714288"/>
    <n v="49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0"/>
    <n v="30.8"/>
    <n v="31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0"/>
    <n v="35.174193548387095"/>
    <n v="36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20"/>
    <n v="36.404444444444444"/>
    <n v="37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0"/>
    <n v="2.9550000000000001"/>
    <n v="3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20"/>
    <n v="11.06"/>
    <n v="12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0"/>
    <n v="41.407142857142858"/>
    <n v="42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20"/>
    <n v="10.857142857142858"/>
    <n v="11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0"/>
    <n v="3.3333333333333335"/>
    <n v="4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0"/>
    <n v="7.407407407407407E-2"/>
    <n v="1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0"/>
    <n v="13.307692307692307"/>
    <n v="14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0"/>
    <n v="0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0"/>
    <n v="49.183333333333337"/>
    <n v="50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0"/>
    <n v="0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20"/>
    <n v="2.036"/>
    <n v="3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0"/>
    <n v="52.327777777777776"/>
    <n v="5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0"/>
    <n v="0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0"/>
    <n v="2.083333333333333"/>
    <n v="3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0"/>
    <n v="6.565384615384616"/>
    <n v="7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1"/>
    <n v="134.88999999999999"/>
    <n v="135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11"/>
    <n v="100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1"/>
    <n v="115.85714285714286"/>
    <n v="11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x v="11"/>
    <n v="100.06666666666666"/>
    <n v="101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1"/>
    <n v="105.05"/>
    <n v="106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11"/>
    <n v="101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1"/>
    <n v="100.66250000000001"/>
    <n v="1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1"/>
    <n v="100.16000000000001"/>
    <n v="101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1"/>
    <n v="166.68333333333334"/>
    <n v="167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1"/>
    <n v="101.53333333333335"/>
    <n v="102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1"/>
    <n v="103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1"/>
    <n v="142.85714285714286"/>
    <n v="143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1"/>
    <n v="262.5"/>
    <n v="263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11"/>
    <n v="118.05000000000001"/>
    <n v="119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11"/>
    <n v="104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11"/>
    <n v="200.34"/>
    <n v="2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1"/>
    <n v="306.83333333333331"/>
    <n v="307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1"/>
    <n v="100.149"/>
    <n v="101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1"/>
    <n v="205.29999999999998"/>
    <n v="206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1"/>
    <n v="108.88888888888889"/>
    <n v="10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1"/>
    <n v="101.75"/>
    <n v="102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1"/>
    <n v="125.25"/>
    <n v="126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1"/>
    <n v="124.0061"/>
    <n v="125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1"/>
    <n v="101.4"/>
    <n v="102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11"/>
    <n v="100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1"/>
    <n v="137.92666666666668"/>
    <n v="13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1"/>
    <n v="120.88000000000001"/>
    <n v="12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1"/>
    <n v="107.36666666666667"/>
    <n v="10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1"/>
    <n v="100.33333333333334"/>
    <n v="101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1"/>
    <n v="101.52222222222223"/>
    <n v="10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1"/>
    <n v="100.07692307692308"/>
    <n v="101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1"/>
    <n v="116.96666666666667"/>
    <n v="11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1"/>
    <n v="101.875"/>
    <n v="102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1"/>
    <n v="102.12366666666665"/>
    <n v="103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11"/>
    <n v="154.05897142857143"/>
    <n v="155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1"/>
    <n v="101.25"/>
    <n v="102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1"/>
    <n v="100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1"/>
    <n v="108.74800874800874"/>
    <n v="109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11"/>
    <n v="131.83333333333334"/>
    <n v="132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1"/>
    <n v="133.46666666666667"/>
    <n v="134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18"/>
    <n v="0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18"/>
    <n v="8.0833333333333321"/>
    <n v="9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18"/>
    <n v="0.4"/>
    <n v="1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18"/>
    <n v="42.892307692307689"/>
    <n v="43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18"/>
    <n v="3.6363636363636364E-3"/>
    <n v="1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18"/>
    <n v="0.5"/>
    <n v="1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18"/>
    <n v="0.05"/>
    <n v="1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18"/>
    <n v="4.8680000000000003"/>
    <n v="5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18"/>
    <n v="0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18"/>
    <n v="10.314285714285715"/>
    <n v="11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18"/>
    <n v="71.784615384615378"/>
    <n v="72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18"/>
    <n v="1.06"/>
    <n v="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18"/>
    <n v="0.44999999999999996"/>
    <n v="1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18"/>
    <n v="1.6250000000000001E-2"/>
    <n v="1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18"/>
    <n v="0.51"/>
    <n v="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18"/>
    <n v="0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18"/>
    <n v="0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18"/>
    <n v="0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18"/>
    <n v="0.12"/>
    <n v="1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18"/>
    <n v="20.080000000000002"/>
    <n v="2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4"/>
    <n v="172.68449999999999"/>
    <n v="173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4"/>
    <n v="100.8955223880597"/>
    <n v="101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4"/>
    <n v="104.8048048048048"/>
    <n v="105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4"/>
    <n v="135.1"/>
    <n v="136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4"/>
    <n v="116.32786885245903"/>
    <n v="117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4"/>
    <n v="102.08333333333333"/>
    <n v="10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14"/>
    <n v="111.16666666666666"/>
    <n v="112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4"/>
    <n v="166.08"/>
    <n v="167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4"/>
    <n v="106.60000000000001"/>
    <n v="107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4"/>
    <n v="144.58441666666667"/>
    <n v="145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4"/>
    <n v="105.55000000000001"/>
    <n v="106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4"/>
    <n v="136.60000000000002"/>
    <n v="137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4"/>
    <n v="104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14"/>
    <n v="114.5"/>
    <n v="11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4"/>
    <n v="101.71957671957672"/>
    <n v="10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4"/>
    <n v="123.94678492239468"/>
    <n v="124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4"/>
    <n v="102.45669291338582"/>
    <n v="103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4"/>
    <n v="144.5"/>
    <n v="14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4"/>
    <n v="133.33333333333331"/>
    <n v="134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4"/>
    <n v="109.3644"/>
    <n v="110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9"/>
    <n v="2.6969696969696968"/>
    <n v="3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9"/>
    <n v="1.2"/>
    <n v="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9"/>
    <n v="46.6"/>
    <n v="47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9"/>
    <n v="0.1"/>
    <n v="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9"/>
    <n v="0.16800000000000001"/>
    <n v="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9"/>
    <n v="42.76"/>
    <n v="43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9"/>
    <n v="0.28333333333333333"/>
    <n v="1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9"/>
    <n v="1.7319999999999998"/>
    <n v="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9"/>
    <n v="14.111428571428572"/>
    <n v="15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9"/>
    <n v="39.395294117647055"/>
    <n v="40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9"/>
    <n v="2.3529411764705882E-2"/>
    <n v="1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9"/>
    <n v="59.3"/>
    <n v="60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9"/>
    <n v="1.3270833333333334"/>
    <n v="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9"/>
    <n v="9.0090090090090094"/>
    <n v="10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9"/>
    <n v="1.6"/>
    <n v="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29"/>
    <n v="0.51"/>
    <n v="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29"/>
    <n v="52.570512820512818"/>
    <n v="53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9"/>
    <n v="1.04"/>
    <n v="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9"/>
    <n v="47.4"/>
    <n v="4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9"/>
    <n v="43.03"/>
    <n v="44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14"/>
    <n v="136.80000000000001"/>
    <n v="137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4"/>
    <n v="115.55"/>
    <n v="116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4"/>
    <n v="240.79999999999998"/>
    <n v="241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14"/>
    <n v="114.39999999999999"/>
    <n v="115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4"/>
    <n v="110.33333333333333"/>
    <n v="111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4"/>
    <n v="195.37933333333334"/>
    <n v="196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14"/>
    <n v="103.33333333333334"/>
    <n v="10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4"/>
    <n v="103.1372549019608"/>
    <n v="104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4"/>
    <n v="100.3125"/>
    <n v="101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4"/>
    <n v="127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4"/>
    <n v="120.601"/>
    <n v="12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4"/>
    <n v="106.99047619047619"/>
    <n v="107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4"/>
    <n v="172.43333333333334"/>
    <n v="17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4"/>
    <n v="123.61999999999999"/>
    <n v="124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4"/>
    <n v="108.4"/>
    <n v="109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4"/>
    <n v="116.52013333333333"/>
    <n v="117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4"/>
    <n v="187.245"/>
    <n v="188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4"/>
    <n v="115.93333333333334"/>
    <n v="116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4"/>
    <n v="110.7"/>
    <n v="111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4"/>
    <n v="170.92307692307693"/>
    <n v="171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30"/>
    <n v="126.11835600000001"/>
    <n v="127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30"/>
    <n v="138.44033333333334"/>
    <n v="139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30"/>
    <n v="1705.2499999999998"/>
    <n v="1706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30"/>
    <n v="788.05550000000005"/>
    <n v="789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30"/>
    <n v="348.01799999999997"/>
    <n v="349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30"/>
    <n v="149.74666666666667"/>
    <n v="150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30"/>
    <n v="100.63375000000001"/>
    <n v="1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30"/>
    <n v="800.21100000000001"/>
    <n v="8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30"/>
    <n v="106.00260000000002"/>
    <n v="107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30"/>
    <n v="200.51866666666669"/>
    <n v="201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30"/>
    <n v="212.44399999999999"/>
    <n v="213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30"/>
    <n v="198.47237142857145"/>
    <n v="199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30"/>
    <n v="225.94666666666666"/>
    <n v="22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30"/>
    <n v="698.94800000000009"/>
    <n v="69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30"/>
    <n v="398.59528571428569"/>
    <n v="39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30"/>
    <n v="294.0333333333333"/>
    <n v="295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30"/>
    <n v="167.50470000000001"/>
    <n v="168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30"/>
    <n v="1435.5717142857143"/>
    <n v="1436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30"/>
    <n v="156.73439999999999"/>
    <n v="157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30"/>
    <n v="117.90285714285716"/>
    <n v="118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30"/>
    <n v="1105.3811999999998"/>
    <n v="1106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30"/>
    <n v="192.92499999999998"/>
    <n v="193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30"/>
    <n v="126.8842105263158"/>
    <n v="127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30"/>
    <n v="259.57748878923763"/>
    <n v="260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30"/>
    <n v="262.27999999999997"/>
    <n v="263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30"/>
    <n v="206.74309000000002"/>
    <n v="207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30"/>
    <n v="370.13"/>
    <n v="371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30"/>
    <n v="284.96600000000001"/>
    <n v="285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30"/>
    <n v="579.08000000000004"/>
    <n v="580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30"/>
    <n v="1131.8"/>
    <n v="1132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30"/>
    <n v="263.02771750000005"/>
    <n v="264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30"/>
    <n v="674.48"/>
    <n v="675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30"/>
    <n v="256.83081313131316"/>
    <n v="257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30"/>
    <n v="375.49599999999998"/>
    <n v="376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30"/>
    <n v="208.70837499999996"/>
    <n v="209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30"/>
    <n v="346.6"/>
    <n v="347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30"/>
    <n v="402.33"/>
    <n v="40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30"/>
    <n v="1026.8451399999999"/>
    <n v="1027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30"/>
    <n v="114.901155"/>
    <n v="11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30"/>
    <n v="354.82402000000002"/>
    <n v="355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31"/>
    <n v="5.08"/>
    <n v="6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1"/>
    <n v="0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1"/>
    <n v="4.3"/>
    <n v="5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31"/>
    <n v="21.146666666666665"/>
    <n v="22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1"/>
    <n v="3.1875"/>
    <n v="4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1"/>
    <n v="0.05"/>
    <n v="1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1"/>
    <n v="42.472727272727276"/>
    <n v="4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31"/>
    <n v="0.41666666666666669"/>
    <n v="1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1"/>
    <n v="1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1"/>
    <n v="16.966666666666665"/>
    <n v="17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1"/>
    <n v="7.0000000000000009"/>
    <n v="7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31"/>
    <n v="0.13333333333333333"/>
    <n v="1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1"/>
    <n v="0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1"/>
    <n v="0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31"/>
    <n v="7.8"/>
    <n v="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1"/>
    <n v="0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1"/>
    <n v="0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1"/>
    <n v="26.200000000000003"/>
    <n v="27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1"/>
    <n v="0.76129032258064511"/>
    <n v="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31"/>
    <n v="12.5"/>
    <n v="13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30"/>
    <n v="382.12909090909091"/>
    <n v="383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30"/>
    <n v="216.79422000000002"/>
    <n v="217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30"/>
    <n v="312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30"/>
    <n v="234.42048"/>
    <n v="235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30"/>
    <n v="123.68010000000001"/>
    <n v="124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30"/>
    <n v="247.84"/>
    <n v="248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30"/>
    <n v="115.7092"/>
    <n v="116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30"/>
    <n v="117.07484768810599"/>
    <n v="118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30"/>
    <n v="305.15800000000002"/>
    <n v="306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30"/>
    <n v="320.05299999999994"/>
    <n v="321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30"/>
    <n v="819.56399999999996"/>
    <n v="820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30"/>
    <n v="234.90000000000003"/>
    <n v="235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30"/>
    <n v="494.91374999999999"/>
    <n v="49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30"/>
    <n v="7813.7822333333334"/>
    <n v="781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30"/>
    <n v="113.00013888888888"/>
    <n v="114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30"/>
    <n v="921.54219999999998"/>
    <n v="92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30"/>
    <n v="125.10239999999999"/>
    <n v="126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30"/>
    <n v="102.24343076923077"/>
    <n v="103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30"/>
    <n v="484.90975000000003"/>
    <n v="485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30"/>
    <n v="192.33333333333334"/>
    <n v="19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30"/>
    <n v="281.10000000000002"/>
    <n v="28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30"/>
    <n v="125.13700000000001"/>
    <n v="126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30"/>
    <n v="161.459"/>
    <n v="162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30"/>
    <n v="585.35"/>
    <n v="586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30"/>
    <n v="201.14999999999998"/>
    <n v="202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30"/>
    <n v="133.48307999999997"/>
    <n v="134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30"/>
    <n v="120.24900000000001"/>
    <n v="12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30"/>
    <n v="126.16666666666667"/>
    <n v="12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30"/>
    <n v="361.2"/>
    <n v="36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30"/>
    <n v="226.239013671875"/>
    <n v="227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30"/>
    <n v="120.35"/>
    <n v="121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30"/>
    <n v="304.18799999999999"/>
    <n v="305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30"/>
    <n v="178.67599999999999"/>
    <n v="17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30"/>
    <n v="386.81998717948721"/>
    <n v="387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30"/>
    <n v="211.03642500000004"/>
    <n v="212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30"/>
    <n v="131.66833333333335"/>
    <n v="132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30"/>
    <n v="300.47639999999996"/>
    <n v="301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30"/>
    <n v="420.51249999999999"/>
    <n v="421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30"/>
    <n v="136.21680000000001"/>
    <n v="137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30"/>
    <n v="248.17133333333334"/>
    <n v="249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30"/>
    <n v="181.86315789473684"/>
    <n v="182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30"/>
    <n v="123.53"/>
    <n v="124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30"/>
    <n v="506.20938628158842"/>
    <n v="507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30"/>
    <n v="108.21333333333334"/>
    <n v="109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30"/>
    <n v="819.18387755102037"/>
    <n v="820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30"/>
    <n v="121.10000000000001"/>
    <n v="122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30"/>
    <n v="102.99897959183673"/>
    <n v="10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30"/>
    <n v="148.33229411764705"/>
    <n v="149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30"/>
    <n v="120.19070000000001"/>
    <n v="12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30"/>
    <n v="473.27000000000004"/>
    <n v="47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30"/>
    <n v="130.36250000000001"/>
    <n v="13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30"/>
    <n v="353.048"/>
    <n v="354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30"/>
    <n v="101.02"/>
    <n v="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30"/>
    <n v="113.59142857142857"/>
    <n v="114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30"/>
    <n v="167.41666666666666"/>
    <n v="168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30"/>
    <n v="153.452"/>
    <n v="154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30"/>
    <n v="202.23220000000001"/>
    <n v="203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30"/>
    <n v="168.28125"/>
    <n v="169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30"/>
    <n v="143.45666666666668"/>
    <n v="144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30"/>
    <n v="196.4"/>
    <n v="197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30"/>
    <n v="107.91999999999999"/>
    <n v="108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30"/>
    <n v="114.97699999999999"/>
    <n v="115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30"/>
    <n v="148.04999999999998"/>
    <n v="14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30"/>
    <n v="191.16676082790633"/>
    <n v="192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30"/>
    <n v="199.215125"/>
    <n v="200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30"/>
    <n v="218.6"/>
    <n v="21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30"/>
    <n v="126.86868686868686"/>
    <n v="12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30"/>
    <n v="105.22388000000001"/>
    <n v="106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30"/>
    <n v="128.40666000000002"/>
    <n v="129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30"/>
    <n v="317.3272"/>
    <n v="318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30"/>
    <n v="280.73"/>
    <n v="28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30"/>
    <n v="110.73146853146854"/>
    <n v="111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30"/>
    <n v="152.60429999999999"/>
    <n v="15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30"/>
    <n v="102.49999999999999"/>
    <n v="103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30"/>
    <n v="1678.3738373837384"/>
    <n v="1679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30"/>
    <n v="543.349156424581"/>
    <n v="544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30"/>
    <n v="115.50800000000001"/>
    <n v="116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30"/>
    <n v="131.20499999999998"/>
    <n v="132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30"/>
    <n v="288.17"/>
    <n v="28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30"/>
    <n v="507.8"/>
    <n v="50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4"/>
    <n v="114.57142857142857"/>
    <n v="115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4"/>
    <n v="110.73333333333333"/>
    <n v="111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4"/>
    <n v="113.33333333333333"/>
    <n v="114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4"/>
    <n v="108.33333333333333"/>
    <n v="109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4"/>
    <n v="123.53333333333335"/>
    <n v="12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4"/>
    <n v="100.69999999999999"/>
    <n v="101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4"/>
    <n v="103.53333333333335"/>
    <n v="10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4"/>
    <n v="115.51066666666668"/>
    <n v="116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4"/>
    <n v="120.4004"/>
    <n v="12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4"/>
    <n v="115.040375"/>
    <n v="116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4"/>
    <n v="120.46777777777777"/>
    <n v="121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4"/>
    <n v="101.28333333333333"/>
    <n v="102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4"/>
    <n v="102.46666666666667"/>
    <n v="103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4"/>
    <n v="120.54285714285714"/>
    <n v="121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4"/>
    <n v="100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4"/>
    <n v="101.66666666666666"/>
    <n v="102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4"/>
    <n v="100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4"/>
    <n v="100.33333333333334"/>
    <n v="101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14"/>
    <n v="132.36666666666667"/>
    <n v="133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4"/>
    <n v="136.66666666666666"/>
    <n v="13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4"/>
    <n v="113.25"/>
    <n v="114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4"/>
    <n v="136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14"/>
    <n v="146.12318374694613"/>
    <n v="147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4"/>
    <n v="129.5"/>
    <n v="130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4"/>
    <n v="254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4"/>
    <n v="107.04545454545456"/>
    <n v="108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4"/>
    <n v="107.73299999999999"/>
    <n v="108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4"/>
    <n v="107.31250000000001"/>
    <n v="108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4"/>
    <n v="106.52500000000001"/>
    <n v="107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4"/>
    <n v="100.35000000000001"/>
    <n v="1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4"/>
    <n v="106.5"/>
    <n v="107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4"/>
    <n v="100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14"/>
    <n v="104.85714285714285"/>
    <n v="10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4"/>
    <n v="104.69999999999999"/>
    <n v="105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4"/>
    <n v="225.66666666666669"/>
    <n v="226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4"/>
    <n v="100.90416666666667"/>
    <n v="101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4"/>
    <n v="147.75"/>
    <n v="148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4"/>
    <n v="134.61099999999999"/>
    <n v="135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4"/>
    <n v="100.75"/>
    <n v="1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14"/>
    <n v="100.880375"/>
    <n v="101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17"/>
    <n v="0.56800000000000006"/>
    <n v="1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7"/>
    <n v="0.38750000000000001"/>
    <n v="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7"/>
    <n v="10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7"/>
    <n v="10.454545454545453"/>
    <n v="11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7"/>
    <n v="1.4200000000000002"/>
    <n v="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7"/>
    <n v="0.05"/>
    <n v="1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17"/>
    <n v="28.842857142857142"/>
    <n v="29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17"/>
    <n v="0.16666666666666669"/>
    <n v="1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7"/>
    <n v="11.799999999999999"/>
    <n v="12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17"/>
    <n v="0.20238095238095236"/>
    <n v="1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7"/>
    <n v="5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7"/>
    <n v="2.1129899999999995"/>
    <n v="3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7"/>
    <n v="1.6"/>
    <n v="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7"/>
    <n v="1.7333333333333332"/>
    <n v="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7"/>
    <n v="9.56"/>
    <n v="10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7"/>
    <n v="5.9612499999999999E-2"/>
    <n v="1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17"/>
    <n v="28.405999999999999"/>
    <n v="2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7"/>
    <n v="12.8"/>
    <n v="13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7"/>
    <n v="5.42"/>
    <n v="6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7"/>
    <n v="0.11199999999999999"/>
    <n v="1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7"/>
    <n v="0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17"/>
    <n v="5.7238095238095239"/>
    <n v="6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7"/>
    <n v="11.25"/>
    <n v="12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7"/>
    <n v="1.7098591549295776"/>
    <n v="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7"/>
    <n v="30.433333333333334"/>
    <n v="31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7"/>
    <n v="0.02"/>
    <n v="1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17"/>
    <n v="0.69641025641025645"/>
    <n v="1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7"/>
    <n v="2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7"/>
    <n v="0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x v="17"/>
    <n v="0.80999999999999994"/>
    <n v="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7"/>
    <n v="0.26222222222222225"/>
    <n v="1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7"/>
    <n v="0.16666666666666669"/>
    <n v="1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7"/>
    <n v="9.124454880912446E-3"/>
    <n v="1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17"/>
    <n v="0.8"/>
    <n v="1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7"/>
    <n v="2.2999999999999998"/>
    <n v="3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7"/>
    <n v="2.6660714285714282"/>
    <n v="3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17"/>
    <n v="28.192"/>
    <n v="29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7"/>
    <n v="6.5900366666666672"/>
    <n v="7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17"/>
    <n v="0.72222222222222221"/>
    <n v="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7"/>
    <n v="0.85000000000000009"/>
    <n v="1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11"/>
    <n v="115.75"/>
    <n v="116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1"/>
    <n v="112.26666666666667"/>
    <n v="113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1"/>
    <n v="132.20000000000002"/>
    <n v="133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11"/>
    <n v="102.63636363636364"/>
    <n v="103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11"/>
    <n v="138.64000000000001"/>
    <n v="139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1"/>
    <n v="146.6"/>
    <n v="147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11"/>
    <n v="120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1"/>
    <n v="121.5816111111111"/>
    <n v="122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1"/>
    <n v="100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1"/>
    <n v="180.85714285714286"/>
    <n v="181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1"/>
    <n v="106.075"/>
    <n v="107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11"/>
    <n v="100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1"/>
    <n v="126.92857142857143"/>
    <n v="127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11"/>
    <n v="102.97499999999999"/>
    <n v="103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1"/>
    <n v="250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1"/>
    <n v="126.02"/>
    <n v="127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11"/>
    <n v="100.12"/>
    <n v="1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1"/>
    <n v="138.64000000000001"/>
    <n v="139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1"/>
    <n v="161.4"/>
    <n v="162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1"/>
    <n v="107.18419999999999"/>
    <n v="108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2"/>
    <n v="153.1"/>
    <n v="154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32"/>
    <n v="524.16666666666663"/>
    <n v="525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2"/>
    <n v="489.27777777777777"/>
    <n v="490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2"/>
    <n v="284.74"/>
    <n v="285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2"/>
    <n v="1856.97"/>
    <n v="185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2"/>
    <n v="109.67499999999998"/>
    <n v="110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2"/>
    <n v="1014.6425"/>
    <n v="101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32"/>
    <n v="412.17692027666544"/>
    <n v="413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2"/>
    <n v="503.25"/>
    <n v="504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2"/>
    <n v="184.61052631578946"/>
    <n v="185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2"/>
    <n v="119.73333333333333"/>
    <n v="120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2"/>
    <n v="1081.2401666666667"/>
    <n v="1082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2"/>
    <n v="452.37333333333333"/>
    <n v="45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2"/>
    <n v="537.37"/>
    <n v="538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32"/>
    <n v="120.32608695652173"/>
    <n v="121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32"/>
    <n v="113.83571428571429"/>
    <n v="114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2"/>
    <n v="951.03109999999992"/>
    <n v="952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2"/>
    <n v="132.89249999999998"/>
    <n v="133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x v="32"/>
    <n v="146.97777777777779"/>
    <n v="147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2"/>
    <n v="542.15"/>
    <n v="543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5"/>
    <n v="382.71818181818185"/>
    <n v="383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5"/>
    <n v="704.18124999999998"/>
    <n v="705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15"/>
    <n v="109.55"/>
    <n v="110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5"/>
    <n v="132.86666666666667"/>
    <n v="133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5"/>
    <n v="152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5"/>
    <n v="102.72727272727273"/>
    <n v="10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5"/>
    <n v="100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5"/>
    <n v="101.6"/>
    <n v="102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5"/>
    <n v="150.80000000000001"/>
    <n v="15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5"/>
    <n v="111.425"/>
    <n v="112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5"/>
    <n v="195.6"/>
    <n v="19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5"/>
    <n v="114.38333333333333"/>
    <n v="115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5"/>
    <n v="200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5"/>
    <n v="292.50166666666667"/>
    <n v="293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15"/>
    <n v="156.36363636363637"/>
    <n v="15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5"/>
    <n v="105.66666666666666"/>
    <n v="10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5"/>
    <n v="101.19047619047619"/>
    <n v="102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5"/>
    <n v="122.833"/>
    <n v="12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5"/>
    <n v="101.49999999999999"/>
    <n v="102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5"/>
    <n v="101.14285714285714"/>
    <n v="102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2"/>
    <n v="108.11999999999999"/>
    <n v="10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2"/>
    <n v="162.6"/>
    <n v="163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32"/>
    <n v="105.80000000000001"/>
    <n v="106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2"/>
    <n v="243.15000000000003"/>
    <n v="244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2"/>
    <n v="944.83338095238094"/>
    <n v="945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2"/>
    <n v="108.46283333333334"/>
    <n v="109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2"/>
    <n v="157.37692307692308"/>
    <n v="15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32"/>
    <n v="1174.49"/>
    <n v="1175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2"/>
    <n v="171.04755366949576"/>
    <n v="172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2"/>
    <n v="125.95294117647057"/>
    <n v="126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2"/>
    <n v="1212.1296000000002"/>
    <n v="1213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2"/>
    <n v="495.8"/>
    <n v="496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2"/>
    <n v="332.03999999999996"/>
    <n v="333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2"/>
    <n v="1165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32"/>
    <n v="153.3153846153846"/>
    <n v="154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2"/>
    <n v="537.10714285714289"/>
    <n v="538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2"/>
    <n v="352.92777777777775"/>
    <n v="353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32"/>
    <n v="137.4"/>
    <n v="138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2"/>
    <n v="128.02668"/>
    <n v="12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2"/>
    <n v="270.68"/>
    <n v="271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2"/>
    <n v="806.4"/>
    <n v="807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2"/>
    <n v="1360.0976000000001"/>
    <n v="136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2"/>
    <n v="930250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2"/>
    <n v="377.02"/>
    <n v="378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2"/>
    <n v="2647.0250000000001"/>
    <n v="2648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2"/>
    <n v="100.12"/>
    <n v="1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2"/>
    <n v="104.45405405405405"/>
    <n v="1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2"/>
    <n v="107.21428571428571"/>
    <n v="108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2"/>
    <n v="168.77142857142857"/>
    <n v="169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2"/>
    <n v="975.11200000000008"/>
    <n v="976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2"/>
    <n v="134.44929411764704"/>
    <n v="135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32"/>
    <n v="272.27777777777777"/>
    <n v="273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2"/>
    <n v="112.6875"/>
    <n v="113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2"/>
    <n v="459.8"/>
    <n v="460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2"/>
    <n v="286.65822784810126"/>
    <n v="28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2"/>
    <n v="222.70833333333334"/>
    <n v="22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2"/>
    <n v="636.14"/>
    <n v="63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2"/>
    <n v="146.5"/>
    <n v="147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2"/>
    <n v="1867.1"/>
    <n v="1868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2"/>
    <n v="326.92"/>
    <n v="327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32"/>
    <n v="779.5"/>
    <n v="780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2"/>
    <n v="154.15151515151516"/>
    <n v="15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32"/>
    <n v="115.54666666666667"/>
    <n v="11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2"/>
    <n v="180.03333333333333"/>
    <n v="181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2"/>
    <n v="298.5"/>
    <n v="2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2"/>
    <n v="320.26666666666665"/>
    <n v="321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2"/>
    <n v="380.52499999999998"/>
    <n v="381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2"/>
    <n v="102.60000000000001"/>
    <n v="103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2"/>
    <n v="1801.64"/>
    <n v="1802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2"/>
    <n v="720.24800000000005"/>
    <n v="721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2"/>
    <n v="283.09000000000003"/>
    <n v="284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2"/>
    <n v="1356.6000000000001"/>
    <n v="1357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32"/>
    <n v="220.35999999999999"/>
    <n v="221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2"/>
    <n v="119.6"/>
    <n v="120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2"/>
    <n v="407.76923076923077"/>
    <n v="408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2"/>
    <n v="105.81826105905425"/>
    <n v="106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2"/>
    <n v="141.08235294117648"/>
    <n v="142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32"/>
    <n v="270.7"/>
    <n v="271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2"/>
    <n v="153.80000000000001"/>
    <n v="154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2"/>
    <n v="403.57653061224488"/>
    <n v="404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1"/>
    <n v="185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1"/>
    <n v="185.33333333333331"/>
    <n v="186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1"/>
    <n v="100.85533333333332"/>
    <n v="101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11"/>
    <n v="106.22116666666668"/>
    <n v="107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1"/>
    <n v="121.36666666666667"/>
    <n v="122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1"/>
    <n v="100.06666666666666"/>
    <n v="101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1"/>
    <n v="119.97755555555555"/>
    <n v="120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1"/>
    <n v="100.1"/>
    <n v="10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1"/>
    <n v="107.4"/>
    <n v="108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1"/>
    <n v="104.06666666666666"/>
    <n v="105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1"/>
    <n v="172.8"/>
    <n v="173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1"/>
    <n v="107.2505"/>
    <n v="108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11"/>
    <n v="108.23529411764706"/>
    <n v="109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1"/>
    <n v="146.08079999999998"/>
    <n v="147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1"/>
    <n v="125.25"/>
    <n v="126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1"/>
    <n v="149.07142857142856"/>
    <n v="150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1"/>
    <n v="100.6"/>
    <n v="101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1"/>
    <n v="105.07333333333332"/>
    <n v="106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1"/>
    <n v="350.16666666666663"/>
    <n v="351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1"/>
    <n v="101.25"/>
    <n v="102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4"/>
    <n v="133.6044"/>
    <n v="13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4"/>
    <n v="170.65217391304347"/>
    <n v="171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4"/>
    <n v="109.35829457364341"/>
    <n v="110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4"/>
    <n v="100.70033333333335"/>
    <n v="101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4"/>
    <n v="101.22777777777779"/>
    <n v="102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4"/>
    <n v="106.75857142857143"/>
    <n v="107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4"/>
    <n v="106.65777537961894"/>
    <n v="107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4"/>
    <n v="101.30622"/>
    <n v="10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4"/>
    <n v="106.67450000000001"/>
    <n v="107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4"/>
    <n v="428.83978378378379"/>
    <n v="42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4"/>
    <n v="104.11111111111111"/>
    <n v="105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4"/>
    <n v="107.86666666666666"/>
    <n v="108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4"/>
    <n v="175.84040000000002"/>
    <n v="176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4"/>
    <n v="156.97"/>
    <n v="15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4"/>
    <n v="102.60000000000001"/>
    <n v="103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4"/>
    <n v="104.04266666666666"/>
    <n v="105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4"/>
    <n v="104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4"/>
    <n v="121.05999999999999"/>
    <n v="122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4"/>
    <n v="107.69999999999999"/>
    <n v="108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4"/>
    <n v="108.66"/>
    <n v="109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n v="39.120962394619681"/>
    <n v="40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n v="3.1481481481481479"/>
    <n v="4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n v="48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33"/>
    <n v="20.733333333333334"/>
    <n v="21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n v="8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n v="0.72"/>
    <n v="1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33"/>
    <n v="526.09431428571429"/>
    <n v="527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33"/>
    <n v="254.45000000000002"/>
    <n v="255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33"/>
    <n v="105.91999999999999"/>
    <n v="106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33"/>
    <n v="102.42285714285715"/>
    <n v="103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33"/>
    <n v="144.31375"/>
    <n v="14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33"/>
    <n v="106.30800000000001"/>
    <n v="107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33"/>
    <n v="212.16666666666666"/>
    <n v="213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33"/>
    <n v="101.95"/>
    <n v="102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33"/>
    <n v="102.27200000000001"/>
    <n v="103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33"/>
    <n v="520.73254999999995"/>
    <n v="521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33"/>
    <n v="110.65833333333333"/>
    <n v="111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33"/>
    <n v="101.14333333333335"/>
    <n v="102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33"/>
    <n v="294.20799999999997"/>
    <n v="295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33"/>
    <n v="105.77749999999999"/>
    <n v="106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7"/>
    <n v="0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7"/>
    <n v="0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7"/>
    <n v="3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7"/>
    <n v="0.1"/>
    <n v="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7"/>
    <n v="0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7"/>
    <n v="6.5000000000000002E-2"/>
    <n v="1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7"/>
    <n v="1.5"/>
    <n v="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7"/>
    <n v="0.38571428571428573"/>
    <n v="1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7"/>
    <n v="0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7"/>
    <n v="0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x v="7"/>
    <n v="0.5714285714285714"/>
    <n v="1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7"/>
    <n v="0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7"/>
    <n v="0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7"/>
    <n v="7.1428571428571425E-2"/>
    <n v="1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7"/>
    <n v="0.6875"/>
    <n v="1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x v="7"/>
    <n v="0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7"/>
    <n v="0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7"/>
    <n v="0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7"/>
    <n v="14.680000000000001"/>
    <n v="1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7"/>
    <n v="0.04"/>
    <n v="1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7"/>
    <n v="0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7"/>
    <n v="28.571428571428569"/>
    <n v="2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7"/>
    <n v="0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7"/>
    <n v="0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7"/>
    <n v="0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7"/>
    <n v="10.52"/>
    <n v="11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7"/>
    <n v="1.34"/>
    <n v="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7"/>
    <n v="0.25"/>
    <n v="1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7"/>
    <n v="0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7"/>
    <n v="0.32800000000000001"/>
    <n v="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7"/>
    <n v="0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7"/>
    <n v="3.2727272727272729"/>
    <n v="4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x v="7"/>
    <n v="5.8823529411764705E-3"/>
    <n v="1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7"/>
    <n v="4.5454545454545456E-2"/>
    <n v="1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7"/>
    <n v="0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7"/>
    <n v="10.877666666666666"/>
    <n v="11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7"/>
    <n v="0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7"/>
    <n v="0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7"/>
    <n v="0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7"/>
    <n v="0.36666666666666664"/>
    <n v="1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7"/>
    <n v="1.8193398957730169"/>
    <n v="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7"/>
    <n v="2.5"/>
    <n v="3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7"/>
    <n v="4.3499999999999996"/>
    <n v="5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7"/>
    <n v="0.8"/>
    <n v="1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7"/>
    <n v="1.2123076923076923"/>
    <n v="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7"/>
    <n v="0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7"/>
    <n v="0.68399999999999994"/>
    <n v="1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7"/>
    <n v="1.2513513513513512"/>
    <n v="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7"/>
    <n v="0.1875"/>
    <n v="1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7"/>
    <n v="0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7"/>
    <n v="0.125"/>
    <n v="1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7"/>
    <n v="0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7"/>
    <n v="0.05"/>
    <n v="1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7"/>
    <n v="0.06"/>
    <n v="1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7"/>
    <n v="0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7"/>
    <n v="0.2"/>
    <n v="1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7"/>
    <n v="0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7"/>
    <n v="0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7"/>
    <n v="0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7"/>
    <n v="0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19"/>
    <n v="0.71785714285714286"/>
    <n v="1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19"/>
    <n v="0.43333333333333329"/>
    <n v="1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19"/>
    <n v="16.833333333333332"/>
    <n v="17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19"/>
    <n v="0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19"/>
    <n v="22.52"/>
    <n v="23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19"/>
    <n v="41.384615384615387"/>
    <n v="42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19"/>
    <n v="25.259090909090908"/>
    <n v="26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19"/>
    <n v="0.2"/>
    <n v="1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19"/>
    <n v="1.8399999999999999"/>
    <n v="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19"/>
    <n v="0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19"/>
    <n v="0.60399999999999998"/>
    <n v="1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19"/>
    <n v="0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19"/>
    <n v="0.83333333333333337"/>
    <n v="1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19"/>
    <n v="3.0666666666666664"/>
    <n v="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19"/>
    <n v="0.55833333333333335"/>
    <n v="1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19"/>
    <n v="2.5000000000000001E-2"/>
    <n v="1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19"/>
    <n v="0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19"/>
    <n v="0.02"/>
    <n v="1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19"/>
    <n v="0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19"/>
    <n v="14.825133372851216"/>
    <n v="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19"/>
    <n v="1.6666666666666666E-2"/>
    <n v="1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19"/>
    <n v="0.2"/>
    <n v="1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19"/>
    <n v="1.3333333333333334E-2"/>
    <n v="1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19"/>
    <n v="1.24"/>
    <n v="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19"/>
    <n v="2.8571428571428574E-2"/>
    <n v="1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19"/>
    <n v="0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19"/>
    <n v="2E-3"/>
    <n v="1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19"/>
    <n v="2.8571428571428571E-3"/>
    <n v="1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19"/>
    <n v="1.4321428571428572"/>
    <n v="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19"/>
    <n v="0.70000000000000007"/>
    <n v="1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19"/>
    <n v="2E-3"/>
    <n v="1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19"/>
    <n v="1.4285714285714287E-2"/>
    <n v="1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19"/>
    <n v="0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19"/>
    <n v="0.13"/>
    <n v="1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19"/>
    <n v="0.48960000000000004"/>
    <n v="1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19"/>
    <n v="3.8461538461538464E-2"/>
    <n v="1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19"/>
    <n v="0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19"/>
    <n v="0.33333333333333337"/>
    <n v="1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19"/>
    <n v="0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19"/>
    <n v="0.2"/>
    <n v="1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33"/>
    <n v="107.88"/>
    <n v="10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33"/>
    <n v="125.94166666666666"/>
    <n v="12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33"/>
    <n v="202.51495"/>
    <n v="203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33"/>
    <n v="108.60000000000001"/>
    <n v="109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33"/>
    <n v="172.8"/>
    <n v="173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33"/>
    <n v="167.98"/>
    <n v="16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33"/>
    <n v="427.20000000000005"/>
    <n v="428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33"/>
    <n v="107.5"/>
    <n v="108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33"/>
    <n v="108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33"/>
    <n v="101.53353333333335"/>
    <n v="102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33"/>
    <n v="115.45"/>
    <n v="116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33"/>
    <n v="133.5"/>
    <n v="134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33"/>
    <n v="154.69999999999999"/>
    <n v="155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33"/>
    <n v="100.84571428571429"/>
    <n v="101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33"/>
    <n v="182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33"/>
    <n v="180.86666666666667"/>
    <n v="181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33"/>
    <n v="102.30434782608695"/>
    <n v="103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33"/>
    <n v="110.17999999999999"/>
    <n v="111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33"/>
    <n v="102.25"/>
    <n v="103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33"/>
    <n v="100.78823529411764"/>
    <n v="101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4"/>
    <n v="103.8"/>
    <n v="104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4"/>
    <n v="110.70833333333334"/>
    <n v="111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14"/>
    <n v="116.25000000000001"/>
    <n v="117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14"/>
    <n v="111.1"/>
    <n v="112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4"/>
    <n v="180.14285714285714"/>
    <n v="181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4"/>
    <n v="100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4"/>
    <n v="118.5"/>
    <n v="119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4"/>
    <n v="107.21700000000001"/>
    <n v="108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4"/>
    <n v="113.66666666666667"/>
    <n v="114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4"/>
    <n v="103.16400000000002"/>
    <n v="104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4"/>
    <n v="128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4"/>
    <n v="135.76026666666667"/>
    <n v="136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4"/>
    <n v="100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4"/>
    <n v="100.00360000000002"/>
    <n v="1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4"/>
    <n v="104.71999999999998"/>
    <n v="105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4"/>
    <n v="105.02249999999999"/>
    <n v="106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4"/>
    <n v="171.33333333333334"/>
    <n v="172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4"/>
    <n v="127.49999999999999"/>
    <n v="128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4"/>
    <n v="133.44333333333333"/>
    <n v="1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4"/>
    <n v="100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4"/>
    <n v="112.91099999999999"/>
    <n v="113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4"/>
    <n v="100.1"/>
    <n v="10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4"/>
    <n v="113.72727272727272"/>
    <n v="114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4"/>
    <n v="119.31742857142855"/>
    <n v="120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4"/>
    <n v="103.25"/>
    <n v="104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4"/>
    <n v="265.66666666666669"/>
    <n v="266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4"/>
    <n v="100.05066666666667"/>
    <n v="101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4"/>
    <n v="106.69999999999999"/>
    <n v="107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4"/>
    <n v="133.67142857142858"/>
    <n v="134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4"/>
    <n v="121.39999999999999"/>
    <n v="122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4"/>
    <n v="103.2"/>
    <n v="104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14"/>
    <n v="125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4"/>
    <n v="128.69999999999999"/>
    <n v="12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4"/>
    <n v="101.00533333333333"/>
    <n v="10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4"/>
    <n v="127.53666666666665"/>
    <n v="128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4"/>
    <n v="100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4"/>
    <n v="112.7715"/>
    <n v="113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4"/>
    <n v="105.60000000000001"/>
    <n v="10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4"/>
    <n v="202.625"/>
    <n v="203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4"/>
    <n v="113.33333333333333"/>
    <n v="114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34"/>
    <n v="2.5545454545454547"/>
    <n v="3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34"/>
    <n v="7.8181818181818186E-2"/>
    <n v="1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34"/>
    <n v="0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34"/>
    <n v="0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34"/>
    <n v="0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34"/>
    <n v="0.6"/>
    <n v="1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34"/>
    <n v="0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34"/>
    <n v="0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34"/>
    <n v="1.0526315789473684"/>
    <n v="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34"/>
    <n v="0.15"/>
    <n v="1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34"/>
    <n v="0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34"/>
    <n v="0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34"/>
    <n v="0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34"/>
    <n v="1.7500000000000002"/>
    <n v="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34"/>
    <n v="18.600000000000001"/>
    <n v="19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34"/>
    <n v="0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34"/>
    <n v="9.8166666666666664"/>
    <n v="10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34"/>
    <n v="0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34"/>
    <n v="4.3333333333333335E-2"/>
    <n v="1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34"/>
    <n v="0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35"/>
    <n v="109.48792"/>
    <n v="110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35"/>
    <n v="100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35"/>
    <n v="156.44444444444446"/>
    <n v="157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35"/>
    <n v="101.6"/>
    <n v="102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35"/>
    <n v="100.325"/>
    <n v="101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35"/>
    <n v="112.94999999999999"/>
    <n v="113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35"/>
    <n v="102.125"/>
    <n v="103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35"/>
    <n v="107.24974999999999"/>
    <n v="108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35"/>
    <n v="104.28333333333333"/>
    <n v="105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35"/>
    <n v="100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35"/>
    <n v="100.4"/>
    <n v="101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35"/>
    <n v="126.125"/>
    <n v="127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35"/>
    <n v="110.66666666666667"/>
    <n v="111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35"/>
    <n v="105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35"/>
    <n v="103.77499999999999"/>
    <n v="104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35"/>
    <n v="115.99999999999999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35"/>
    <n v="110.00000000000001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35"/>
    <n v="113.01761111111111"/>
    <n v="114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35"/>
    <n v="100.25"/>
    <n v="101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35"/>
    <n v="103.4"/>
    <n v="10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35"/>
    <n v="107.02857142857142"/>
    <n v="108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35"/>
    <n v="103.57142857142858"/>
    <n v="104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35"/>
    <n v="156.4"/>
    <n v="157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35"/>
    <n v="100.82"/>
    <n v="101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35"/>
    <n v="195.3"/>
    <n v="196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35"/>
    <n v="111.71428571428572"/>
    <n v="11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35"/>
    <n v="119.85454545454546"/>
    <n v="120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35"/>
    <n v="101.85"/>
    <n v="102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35"/>
    <n v="102.80254777070064"/>
    <n v="103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35"/>
    <n v="100.84615384615385"/>
    <n v="1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35"/>
    <n v="102.73469387755102"/>
    <n v="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35"/>
    <n v="106.5"/>
    <n v="107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35"/>
    <n v="155.53333333333333"/>
    <n v="156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35"/>
    <n v="122.8"/>
    <n v="123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35"/>
    <n v="107.35"/>
    <n v="108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35"/>
    <n v="105.50335570469798"/>
    <n v="106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35"/>
    <n v="118.44444444444444"/>
    <n v="119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35"/>
    <n v="108.88"/>
    <n v="109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35"/>
    <n v="111.25"/>
    <n v="112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35"/>
    <n v="100.1"/>
    <n v="10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19"/>
    <n v="0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19"/>
    <n v="0.75"/>
    <n v="1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19"/>
    <n v="0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19"/>
    <n v="0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19"/>
    <n v="1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19"/>
    <n v="0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19"/>
    <n v="0.26666666666666666"/>
    <n v="1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19"/>
    <n v="0.5"/>
    <n v="1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19"/>
    <n v="2.2307692307692308"/>
    <n v="3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19"/>
    <n v="0.84285714285714297"/>
    <n v="1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19"/>
    <n v="0.25"/>
    <n v="1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19"/>
    <n v="0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19"/>
    <n v="0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19"/>
    <n v="0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19"/>
    <n v="0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19"/>
    <n v="0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19"/>
    <n v="0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19"/>
    <n v="0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19"/>
    <n v="0.13849999999999998"/>
    <n v="1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19"/>
    <n v="0.6"/>
    <n v="1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19"/>
    <n v="10.6"/>
    <n v="11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19"/>
    <n v="1.1111111111111111E-3"/>
    <n v="1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19"/>
    <n v="0.5"/>
    <n v="1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19"/>
    <n v="0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19"/>
    <n v="0.16666666666666669"/>
    <n v="1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19"/>
    <n v="0.16666666666666669"/>
    <n v="1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19"/>
    <n v="2.4340000000000002"/>
    <n v="3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19"/>
    <n v="3.8833333333333329"/>
    <n v="4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19"/>
    <n v="0.01"/>
    <n v="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19"/>
    <n v="0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19"/>
    <n v="1.7333333333333332"/>
    <n v="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19"/>
    <n v="0.16666666666666669"/>
    <n v="1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19"/>
    <n v="0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19"/>
    <n v="1.25E-3"/>
    <n v="1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19"/>
    <n v="12.166666666666668"/>
    <n v="13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19"/>
    <n v="23.588571428571427"/>
    <n v="24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19"/>
    <n v="5.6666666666666661"/>
    <n v="6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19"/>
    <n v="39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19"/>
    <n v="0.99546510341776351"/>
    <n v="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19"/>
    <n v="6.9320000000000004"/>
    <n v="7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36"/>
    <n v="661.4"/>
    <n v="662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36"/>
    <n v="326.0916666666667"/>
    <n v="32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36"/>
    <n v="101.48571428571429"/>
    <n v="102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36"/>
    <n v="104.21799999999999"/>
    <n v="105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36"/>
    <n v="107.42157000000002"/>
    <n v="108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36"/>
    <n v="110.05454545454545"/>
    <n v="111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36"/>
    <n v="407.7"/>
    <n v="408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36"/>
    <n v="223.92500000000001"/>
    <n v="224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36"/>
    <n v="303.80111428571428"/>
    <n v="304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36"/>
    <n v="141.3251043268175"/>
    <n v="142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36"/>
    <n v="2790.6363636363635"/>
    <n v="2791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36"/>
    <n v="171.76130000000001"/>
    <n v="172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36"/>
    <n v="101.01333333333334"/>
    <n v="102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36"/>
    <n v="102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36"/>
    <n v="169.76511744127936"/>
    <n v="170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36"/>
    <n v="114.53400000000001"/>
    <n v="115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36"/>
    <n v="877.6"/>
    <n v="87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36"/>
    <n v="105.38666666666667"/>
    <n v="106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36"/>
    <n v="188.39999999999998"/>
    <n v="18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36"/>
    <n v="143.65230769230772"/>
    <n v="144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36"/>
    <n v="145.88"/>
    <n v="146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36"/>
    <n v="131.184"/>
    <n v="132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36"/>
    <n v="113.99999999999999"/>
    <n v="114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36"/>
    <n v="1379.4206249999997"/>
    <n v="1380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36"/>
    <n v="956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36"/>
    <n v="112.00000000000001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36"/>
    <n v="646.66666666666663"/>
    <n v="647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36"/>
    <n v="110.36948748510132"/>
    <n v="11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36"/>
    <n v="127.74000000000001"/>
    <n v="128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36"/>
    <n v="157.9"/>
    <n v="158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36"/>
    <n v="114.66525000000001"/>
    <n v="115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36"/>
    <n v="137.00934579439252"/>
    <n v="138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36"/>
    <n v="354.62"/>
    <n v="355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36"/>
    <n v="106.02150537634409"/>
    <n v="107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36"/>
    <n v="100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36"/>
    <n v="187.3"/>
    <n v="188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36"/>
    <n v="166.2"/>
    <n v="167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36"/>
    <n v="101.72910662824208"/>
    <n v="102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36"/>
    <n v="164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36"/>
    <n v="105.66666666666666"/>
    <n v="10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36"/>
    <n v="1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36"/>
    <n v="0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36"/>
    <n v="33.559730999999999"/>
    <n v="34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36"/>
    <n v="2.0529999999999999"/>
    <n v="3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36"/>
    <n v="10.5"/>
    <n v="11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36"/>
    <n v="8.4172840000000004"/>
    <n v="9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36"/>
    <n v="1.44"/>
    <n v="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36"/>
    <n v="0.88333333333333341"/>
    <n v="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36"/>
    <n v="9.920000000000001E-2"/>
    <n v="1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36"/>
    <n v="0.59666666666666668"/>
    <n v="1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36"/>
    <n v="1.8689285714285715"/>
    <n v="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36"/>
    <n v="0.88500000000000001"/>
    <n v="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36"/>
    <n v="11.52156862745098"/>
    <n v="12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36"/>
    <n v="5.1000000000000004E-2"/>
    <n v="1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36"/>
    <n v="21.033333333333335"/>
    <n v="22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36"/>
    <n v="11.436666666666667"/>
    <n v="12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36"/>
    <n v="18.737933333333334"/>
    <n v="19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36"/>
    <n v="9.285714285714286E-2"/>
    <n v="1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x v="36"/>
    <n v="2.7204081632653061"/>
    <n v="3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36"/>
    <n v="9.5000000000000001E-2"/>
    <n v="1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37"/>
    <n v="102.89999999999999"/>
    <n v="103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37"/>
    <n v="106.80000000000001"/>
    <n v="107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37"/>
    <n v="104.59625"/>
    <n v="10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37"/>
    <n v="103.42857142857143"/>
    <n v="104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37"/>
    <n v="123.14285714285715"/>
    <n v="124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37"/>
    <n v="159.29509999999999"/>
    <n v="160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37"/>
    <n v="110.66666666666667"/>
    <n v="111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x v="37"/>
    <n v="170.70000000000002"/>
    <n v="17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37"/>
    <n v="125.125"/>
    <n v="126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37"/>
    <n v="6.4158609339642041"/>
    <n v="7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37"/>
    <n v="11.343999999999999"/>
    <n v="12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37"/>
    <n v="33.19"/>
    <n v="34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37"/>
    <n v="27.58"/>
    <n v="2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37"/>
    <n v="62.839999999999996"/>
    <n v="63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37"/>
    <n v="7.5880000000000001"/>
    <n v="8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37"/>
    <n v="50.38095238095238"/>
    <n v="51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37"/>
    <n v="17.512820512820511"/>
    <n v="18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37"/>
    <n v="1.375E-2"/>
    <n v="1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37"/>
    <n v="0.33"/>
    <n v="1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x v="37"/>
    <n v="0.86250000000000004"/>
    <n v="1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19"/>
    <n v="0.6875"/>
    <n v="1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19"/>
    <n v="28.299999999999997"/>
    <n v="29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19"/>
    <n v="0.24"/>
    <n v="1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19"/>
    <n v="1.1428571428571428"/>
    <n v="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19"/>
    <n v="0.02"/>
    <n v="1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19"/>
    <n v="0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19"/>
    <n v="0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19"/>
    <n v="0.14799999999999999"/>
    <n v="1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19"/>
    <n v="2.8571428571428571E-3"/>
    <n v="1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19"/>
    <n v="10.7325"/>
    <n v="11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19"/>
    <n v="5.3846153846153842E-2"/>
    <n v="1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19"/>
    <n v="0.7142857142857143"/>
    <n v="1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19"/>
    <n v="0.8"/>
    <n v="1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19"/>
    <n v="3.3333333333333335E-3"/>
    <n v="1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19"/>
    <n v="0.47333333333333333"/>
    <n v="1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19"/>
    <n v="5.65"/>
    <n v="6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19"/>
    <n v="26.35217391304348"/>
    <n v="27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19"/>
    <n v="0.325125"/>
    <n v="1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19"/>
    <n v="0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19"/>
    <n v="0.7000700070007001"/>
    <n v="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38"/>
    <n v="46.176470588235297"/>
    <n v="4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38"/>
    <n v="34.410000000000004"/>
    <n v="35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38"/>
    <n v="103.75000000000001"/>
    <n v="104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38"/>
    <n v="6.0263157894736841"/>
    <n v="7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38"/>
    <n v="10.539393939393939"/>
    <n v="11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38"/>
    <n v="112.29714285714284"/>
    <n v="113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38"/>
    <n v="350.84462500000001"/>
    <n v="35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38"/>
    <n v="233.21535"/>
    <n v="234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38"/>
    <n v="101.60599999999999"/>
    <n v="102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38"/>
    <n v="153.90035000000003"/>
    <n v="154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38"/>
    <n v="100.7161125319693"/>
    <n v="101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38"/>
    <n v="131.38181818181818"/>
    <n v="132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38"/>
    <n v="102.24133333333334"/>
    <n v="103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38"/>
    <n v="116.35599999999999"/>
    <n v="117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38"/>
    <n v="264.62241666666665"/>
    <n v="2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38"/>
    <n v="119.98010000000001"/>
    <n v="120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38"/>
    <n v="120.10400000000001"/>
    <n v="12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38"/>
    <n v="103.58333333333334"/>
    <n v="10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38"/>
    <n v="108.83333333333334"/>
    <n v="109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38"/>
    <n v="118.12400000000001"/>
    <n v="119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30"/>
    <n v="1462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30"/>
    <n v="252.54"/>
    <n v="253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30"/>
    <n v="140.05000000000001"/>
    <n v="14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30"/>
    <n v="296.87520259319291"/>
    <n v="297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30"/>
    <n v="144.54249999999999"/>
    <n v="14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30"/>
    <n v="105.745"/>
    <n v="106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30"/>
    <n v="493.21000000000004"/>
    <n v="494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30"/>
    <n v="201.82666666666668"/>
    <n v="202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30"/>
    <n v="104.44"/>
    <n v="105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30"/>
    <n v="170.29262962962963"/>
    <n v="171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30"/>
    <n v="104.30333333333333"/>
    <n v="105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30"/>
    <n v="118.25000000000001"/>
    <n v="119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30"/>
    <n v="107.538"/>
    <n v="10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30"/>
    <n v="2260300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30"/>
    <n v="978.13466666666682"/>
    <n v="979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30"/>
    <n v="122.9"/>
    <n v="123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30"/>
    <n v="246.0608"/>
    <n v="247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30"/>
    <n v="147.94"/>
    <n v="148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30"/>
    <n v="384.09090909090907"/>
    <n v="385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30"/>
    <n v="103.33333333333334"/>
    <n v="10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9"/>
    <n v="0.43750000000000006"/>
    <n v="1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n v="29.24"/>
    <n v="30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9"/>
    <n v="0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n v="5.21875"/>
    <n v="6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n v="21.887499999999999"/>
    <n v="22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n v="26.700000000000003"/>
    <n v="27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n v="28.000000000000004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n v="1.06"/>
    <n v="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9"/>
    <n v="1.0999999999999999"/>
    <n v="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n v="0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n v="0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n v="11.458333333333332"/>
    <n v="12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n v="19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n v="0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9"/>
    <n v="52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n v="10.48"/>
    <n v="11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9"/>
    <n v="0.66666666666666674"/>
    <n v="1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9"/>
    <n v="11.700000000000001"/>
    <n v="12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9"/>
    <n v="10.5"/>
    <n v="11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n v="0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n v="0.72"/>
    <n v="1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n v="0.76923076923076927"/>
    <n v="1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n v="0.22842639593908631"/>
    <n v="1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n v="1.125"/>
    <n v="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n v="0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n v="2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9"/>
    <n v="0.85000000000000009"/>
    <n v="1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n v="14.314285714285715"/>
    <n v="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n v="0.25"/>
    <n v="1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n v="10.411249999999999"/>
    <n v="11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n v="0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n v="0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9"/>
    <n v="0.18867924528301888"/>
    <n v="1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n v="14.249999999999998"/>
    <n v="15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n v="3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n v="7.8809523809523814"/>
    <n v="8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n v="0.33333333333333337"/>
    <n v="1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9"/>
    <n v="25.545454545454543"/>
    <n v="26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n v="2.12"/>
    <n v="3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9"/>
    <n v="0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n v="105.28"/>
    <n v="106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n v="120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n v="114.5"/>
    <n v="11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n v="119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n v="104.67999999999999"/>
    <n v="105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n v="117.83999999999999"/>
    <n v="118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n v="119.7"/>
    <n v="120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n v="102.49999999999999"/>
    <n v="103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6"/>
    <n v="101.16666666666667"/>
    <n v="102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n v="105.33333333333333"/>
    <n v="106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n v="102.49999999999999"/>
    <n v="103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n v="107.60000000000001"/>
    <n v="108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6"/>
    <n v="110.5675"/>
    <n v="111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n v="150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n v="104.28571428571429"/>
    <n v="105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n v="115.5"/>
    <n v="116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n v="102.64512500000001"/>
    <n v="103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n v="101.4"/>
    <n v="102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n v="116.6348"/>
    <n v="117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n v="133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6"/>
    <n v="133.20000000000002"/>
    <n v="134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n v="101.83333333333333"/>
    <n v="102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n v="127.95"/>
    <n v="128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n v="114.99999999999999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6"/>
    <n v="110.00000000000001"/>
    <n v="110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n v="112.1"/>
    <n v="113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6"/>
    <n v="126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n v="100.24444444444444"/>
    <n v="101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n v="102.4"/>
    <n v="103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n v="108.2"/>
    <n v="109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n v="100.27"/>
    <n v="101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6"/>
    <n v="113.3"/>
    <n v="114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n v="127.57571428571428"/>
    <n v="1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n v="107.73333333333332"/>
    <n v="108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6"/>
    <n v="242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n v="141.56666666666666"/>
    <n v="142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n v="130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n v="106.03"/>
    <n v="107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n v="104.80000000000001"/>
    <n v="105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n v="136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n v="100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n v="100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n v="124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n v="116.92307692307693"/>
    <n v="117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n v="103.33333333333334"/>
    <n v="10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n v="107.74999999999999"/>
    <n v="108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n v="120.24999999999999"/>
    <n v="121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n v="100.37894736842105"/>
    <n v="101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n v="106.52"/>
    <n v="107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n v="100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n v="110.66666666666667"/>
    <n v="111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n v="114.71959999999999"/>
    <n v="115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6"/>
    <n v="108.25925925925925"/>
    <n v="109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n v="170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n v="187.09899999999999"/>
    <n v="188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n v="107.77777777777777"/>
    <n v="108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6"/>
    <n v="100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n v="120.24999999999999"/>
    <n v="121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n v="111.42857142857143"/>
    <n v="112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n v="104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n v="1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n v="0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n v="0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6"/>
    <n v="5.4545454545454541"/>
    <n v="6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n v="31.546666666666667"/>
    <n v="32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n v="0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n v="0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n v="0.2"/>
    <n v="1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n v="1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n v="3.8875000000000002"/>
    <n v="4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6"/>
    <n v="0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n v="1.9"/>
    <n v="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6"/>
    <n v="0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n v="41.699999999999996"/>
    <n v="42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n v="50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n v="4.8666666666666663"/>
    <n v="5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6"/>
    <n v="19.736842105263158"/>
    <n v="20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6"/>
    <n v="0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6"/>
    <n v="1.7500000000000002"/>
    <n v="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n v="6.65"/>
    <n v="7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6"/>
    <n v="32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n v="0.43307086614173229"/>
    <n v="1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n v="0.04"/>
    <n v="1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6"/>
    <n v="1.6"/>
    <n v="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n v="0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n v="0.89999999999999991"/>
    <n v="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n v="20.16"/>
    <n v="21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n v="42.011733333333332"/>
    <n v="43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n v="0.88500000000000001"/>
    <n v="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n v="15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n v="4.67"/>
    <n v="5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n v="0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n v="38.119999999999997"/>
    <n v="39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n v="5.42"/>
    <n v="6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n v="3.4999999999999996E-2"/>
    <n v="1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n v="0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6"/>
    <n v="10.833333333333334"/>
    <n v="11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n v="2.1"/>
    <n v="3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n v="0.2589285714285714"/>
    <n v="1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n v="23.333333333333332"/>
    <n v="2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n v="0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n v="33.6"/>
    <n v="34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n v="19.079999999999998"/>
    <n v="20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n v="0.41111111111111115"/>
    <n v="1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n v="32.5"/>
    <n v="33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n v="5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n v="0.16666666666666669"/>
    <n v="1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n v="0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n v="38.066666666666663"/>
    <n v="39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n v="1.05"/>
    <n v="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n v="2.73"/>
    <n v="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n v="9.0909090909090917"/>
    <n v="10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6"/>
    <n v="0.5"/>
    <n v="1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6"/>
    <n v="0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n v="4.5999999999999996"/>
    <n v="5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6"/>
    <n v="20.833333333333336"/>
    <n v="21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n v="4.583333333333333"/>
    <n v="5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n v="4.2133333333333338"/>
    <n v="5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n v="0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n v="61.909090909090914"/>
    <n v="62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n v="0.8"/>
    <n v="1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n v="1.6666666666666666E-2"/>
    <n v="1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n v="0.77999999999999992"/>
    <n v="1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n v="5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n v="17.771428571428572"/>
    <n v="18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n v="9.4166666666666661"/>
    <n v="10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n v="0.08"/>
    <n v="1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6"/>
    <n v="2.75"/>
    <n v="3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n v="1.1111111111111112E-2"/>
    <n v="1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n v="3.3333333333333335E-3"/>
    <n v="1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n v="36.5"/>
    <n v="37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n v="14.058171745152354"/>
    <n v="15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n v="0.02"/>
    <n v="1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n v="4.0000000000000001E-3"/>
    <n v="1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n v="61.1"/>
    <n v="62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n v="7.8378378378378386"/>
    <n v="8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n v="21.85"/>
    <n v="22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n v="27.24"/>
    <n v="2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n v="8.5"/>
    <n v="9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6"/>
    <n v="26.840000000000003"/>
    <n v="27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40"/>
    <n v="129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40"/>
    <n v="100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40"/>
    <n v="100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40"/>
    <n v="103.2"/>
    <n v="104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40"/>
    <n v="102.44597777777777"/>
    <n v="103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40"/>
    <n v="125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40"/>
    <n v="130.83333333333334"/>
    <n v="131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40"/>
    <n v="100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40"/>
    <n v="102.06937499999999"/>
    <n v="103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40"/>
    <n v="100.92000000000002"/>
    <n v="1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40"/>
    <n v="106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40"/>
    <n v="105.0967741935484"/>
    <n v="106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40"/>
    <n v="102.76"/>
    <n v="103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40"/>
    <n v="108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40"/>
    <n v="100.88571428571429"/>
    <n v="101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40"/>
    <n v="128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40"/>
    <n v="133.33333333333331"/>
    <n v="134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40"/>
    <n v="101.375"/>
    <n v="102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40"/>
    <n v="102.875"/>
    <n v="103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40"/>
    <n v="107.24000000000001"/>
    <n v="108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38"/>
    <n v="4.0000000000000001E-3"/>
    <n v="1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38"/>
    <n v="20.424999999999997"/>
    <n v="21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38"/>
    <n v="0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38"/>
    <n v="1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38"/>
    <n v="0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38"/>
    <n v="0.1"/>
    <n v="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38"/>
    <n v="4.2880000000000003"/>
    <n v="5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38"/>
    <n v="4.8000000000000004E-3"/>
    <n v="1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38"/>
    <n v="2.5"/>
    <n v="3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38"/>
    <n v="0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38"/>
    <n v="2.1919999999999997"/>
    <n v="3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38"/>
    <n v="8.0250000000000004"/>
    <n v="9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38"/>
    <n v="0.15125"/>
    <n v="1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38"/>
    <n v="0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38"/>
    <n v="59.583333333333336"/>
    <n v="60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38"/>
    <n v="16.734177215189874"/>
    <n v="17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38"/>
    <n v="1.8666666666666669"/>
    <n v="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38"/>
    <n v="0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38"/>
    <n v="0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38"/>
    <n v="0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n v="109.62"/>
    <n v="110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n v="121.8"/>
    <n v="122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n v="106.85"/>
    <n v="107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n v="100.71379999999999"/>
    <n v="101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n v="109.00000000000001"/>
    <n v="109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n v="113.63000000000001"/>
    <n v="114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n v="113.92"/>
    <n v="114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n v="106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6"/>
    <n v="162.5"/>
    <n v="163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n v="106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n v="100.15624999999999"/>
    <n v="101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n v="105.35000000000001"/>
    <n v="106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n v="174.8"/>
    <n v="175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n v="102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n v="100.125"/>
    <n v="101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n v="171.42857142857142"/>
    <n v="17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n v="113.56666666666666"/>
    <n v="114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n v="129.46666666666667"/>
    <n v="130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n v="101.4"/>
    <n v="102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n v="109.16666666666666"/>
    <n v="110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38"/>
    <n v="128.92500000000001"/>
    <n v="129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38"/>
    <n v="102.06"/>
    <n v="103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38"/>
    <n v="146.53957758620692"/>
    <n v="147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38"/>
    <n v="100.352"/>
    <n v="101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38"/>
    <n v="121.64999999999999"/>
    <n v="122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38"/>
    <n v="105.5"/>
    <n v="106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38"/>
    <n v="110.4008"/>
    <n v="11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38"/>
    <n v="100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38"/>
    <n v="176.535"/>
    <n v="177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38"/>
    <n v="100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38"/>
    <n v="103.29411764705883"/>
    <n v="104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38"/>
    <n v="104.5"/>
    <n v="10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38"/>
    <n v="100.29999999999998"/>
    <n v="101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38"/>
    <n v="457.74666666666673"/>
    <n v="458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38"/>
    <n v="104.96000000000001"/>
    <n v="105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38"/>
    <n v="171.94285714285715"/>
    <n v="172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38"/>
    <n v="103.73000000000002"/>
    <n v="104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38"/>
    <n v="103.029"/>
    <n v="104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38"/>
    <n v="118.88888888888889"/>
    <n v="11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38"/>
    <n v="100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38"/>
    <n v="318.69988910451895"/>
    <n v="319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38"/>
    <n v="108.50614285714286"/>
    <n v="109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38"/>
    <n v="101.16666666666667"/>
    <n v="102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38"/>
    <n v="112.815"/>
    <n v="113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38"/>
    <n v="120.49622641509434"/>
    <n v="121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38"/>
    <n v="107.74999999999999"/>
    <n v="108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38"/>
    <n v="180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38"/>
    <n v="101.16666666666667"/>
    <n v="102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38"/>
    <n v="119.756"/>
    <n v="120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38"/>
    <n v="158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38"/>
    <n v="123.66666666666666"/>
    <n v="124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38"/>
    <n v="117.12499999999999"/>
    <n v="118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38"/>
    <n v="156.96"/>
    <n v="157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38"/>
    <n v="113.104"/>
    <n v="11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38"/>
    <n v="103.17647058823529"/>
    <n v="104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38"/>
    <n v="102.61176470588236"/>
    <n v="103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38"/>
    <n v="105.84090909090908"/>
    <n v="106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38"/>
    <n v="100.71428571428571"/>
    <n v="10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38"/>
    <n v="121.23333333333332"/>
    <n v="122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38"/>
    <n v="100.57142857142858"/>
    <n v="101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38"/>
    <n v="116.02222222222223"/>
    <n v="117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38"/>
    <n v="100.88"/>
    <n v="101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38"/>
    <n v="103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38"/>
    <n v="246.42"/>
    <n v="247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38"/>
    <n v="302.2"/>
    <n v="303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38"/>
    <n v="143.33333333333334"/>
    <n v="14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38"/>
    <n v="131.44"/>
    <n v="132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38"/>
    <n v="168.01999999999998"/>
    <n v="16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38"/>
    <n v="109.67666666666666"/>
    <n v="110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38"/>
    <n v="106.6857142857143"/>
    <n v="107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38"/>
    <n v="100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38"/>
    <n v="127.2"/>
    <n v="128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38"/>
    <n v="146.53333333333333"/>
    <n v="147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38"/>
    <n v="112.53599999999999"/>
    <n v="113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38"/>
    <n v="108.78684000000001"/>
    <n v="109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38"/>
    <n v="126.732"/>
    <n v="127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38"/>
    <n v="213.20000000000002"/>
    <n v="214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38"/>
    <n v="100.49999999999999"/>
    <n v="101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38"/>
    <n v="108.71389999999998"/>
    <n v="10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38"/>
    <n v="107.5"/>
    <n v="108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38"/>
    <n v="110.48192771084338"/>
    <n v="111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38"/>
    <n v="128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38"/>
    <n v="110.00666666666667"/>
    <n v="111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38"/>
    <n v="109.34166666666667"/>
    <n v="110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38"/>
    <n v="132.70650000000001"/>
    <n v="133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38"/>
    <n v="190.84810126582278"/>
    <n v="191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38"/>
    <n v="149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38"/>
    <n v="166.4"/>
    <n v="167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38"/>
    <n v="106.66666666666667"/>
    <n v="10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38"/>
    <n v="106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38"/>
    <n v="23.62857142857143"/>
    <n v="24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38"/>
    <n v="0.15"/>
    <n v="1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38"/>
    <n v="0.4"/>
    <n v="1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38"/>
    <n v="0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38"/>
    <n v="5.0000000000000001E-3"/>
    <n v="1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38"/>
    <n v="0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38"/>
    <n v="0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38"/>
    <n v="1.6666666666666666E-2"/>
    <n v="1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38"/>
    <n v="3.0066666666666664"/>
    <n v="4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38"/>
    <n v="0.15227272727272728"/>
    <n v="1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38"/>
    <n v="0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38"/>
    <n v="66.84"/>
    <n v="67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38"/>
    <n v="19.566666666666666"/>
    <n v="20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38"/>
    <n v="11.294666666666666"/>
    <n v="12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38"/>
    <n v="0.04"/>
    <n v="1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38"/>
    <n v="11.985714285714286"/>
    <n v="12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38"/>
    <n v="2.5"/>
    <n v="3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38"/>
    <n v="6.9999999999999993E-2"/>
    <n v="1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38"/>
    <n v="14.099999999999998"/>
    <n v="15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38"/>
    <n v="3.34"/>
    <n v="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38"/>
    <n v="59.774999999999999"/>
    <n v="60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38"/>
    <n v="1.6666666666666666E-2"/>
    <n v="1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38"/>
    <n v="2.3035714285714284E-2"/>
    <n v="1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38"/>
    <n v="8.8000000000000009E-2"/>
    <n v="1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38"/>
    <n v="8.64"/>
    <n v="9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38"/>
    <n v="15.06"/>
    <n v="1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38"/>
    <n v="0.47727272727272729"/>
    <n v="1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38"/>
    <n v="0.11833333333333333"/>
    <n v="1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38"/>
    <n v="0.8417399858735245"/>
    <n v="1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38"/>
    <n v="1.8799999999999997E-2"/>
    <n v="1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38"/>
    <n v="0.21029999999999999"/>
    <n v="1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38"/>
    <n v="0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38"/>
    <n v="0.27999999999999997"/>
    <n v="1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38"/>
    <n v="11.57920670115792"/>
    <n v="1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38"/>
    <n v="2.44"/>
    <n v="3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38"/>
    <n v="0.25"/>
    <n v="1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38"/>
    <n v="0.625"/>
    <n v="1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38"/>
    <n v="0.19384615384615383"/>
    <n v="1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38"/>
    <n v="23.416"/>
    <n v="24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38"/>
    <n v="5.0808888888888886"/>
    <n v="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38"/>
    <n v="15.920000000000002"/>
    <n v="16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38"/>
    <n v="1.1831900000000002"/>
    <n v="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38"/>
    <n v="22.75"/>
    <n v="23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38"/>
    <n v="2.5000000000000001E-2"/>
    <n v="1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38"/>
    <n v="0.33512064343163539"/>
    <n v="1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38"/>
    <n v="3.9750000000000001"/>
    <n v="4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38"/>
    <n v="17.150000000000002"/>
    <n v="18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38"/>
    <n v="3.6080041046690612"/>
    <n v="4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38"/>
    <n v="13.900000000000002"/>
    <n v="1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38"/>
    <n v="15.225"/>
    <n v="16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38"/>
    <n v="12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38"/>
    <n v="39.112499999999997"/>
    <n v="40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38"/>
    <n v="0.26829268292682928"/>
    <n v="1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38"/>
    <n v="29.625"/>
    <n v="30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38"/>
    <n v="42.360992301112063"/>
    <n v="4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38"/>
    <n v="4.1000000000000005"/>
    <n v="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38"/>
    <n v="19.762499999999999"/>
    <n v="20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38"/>
    <n v="5.1999999999999998E-2"/>
    <n v="1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38"/>
    <n v="25.030188679245285"/>
    <n v="26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38"/>
    <n v="0.04"/>
    <n v="1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38"/>
    <n v="26.640000000000004"/>
    <n v="27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38"/>
    <n v="4.7363636363636363"/>
    <n v="5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38"/>
    <n v="4.2435339894712749"/>
    <n v="5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38"/>
    <n v="0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38"/>
    <n v="3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38"/>
    <n v="57.333333333333336"/>
    <n v="58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38"/>
    <n v="0.1"/>
    <n v="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x v="38"/>
    <n v="0.31"/>
    <n v="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38"/>
    <n v="0.05"/>
    <n v="1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38"/>
    <n v="9.8461538461538465E-3"/>
    <n v="1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38"/>
    <n v="0.66666666666666674"/>
    <n v="1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38"/>
    <n v="58.291457286432156"/>
    <n v="59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38"/>
    <n v="68.153599999999997"/>
    <n v="69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38"/>
    <n v="3.2499999999999999E-3"/>
    <n v="1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x v="38"/>
    <n v="0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38"/>
    <n v="4.16"/>
    <n v="5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38"/>
    <n v="0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n v="108.60666666666667"/>
    <n v="109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n v="0.8"/>
    <n v="1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n v="3.75"/>
    <n v="4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n v="15.731707317073171"/>
    <n v="16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n v="3.3333333333333333E-2"/>
    <n v="1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6"/>
    <n v="108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n v="22.5"/>
    <n v="23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n v="20.849420849420849"/>
    <n v="21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n v="127.8"/>
    <n v="12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n v="3.3333333333333335"/>
    <n v="4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n v="0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n v="5.4"/>
    <n v="6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6"/>
    <n v="0.96"/>
    <n v="1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6"/>
    <n v="51.6"/>
    <n v="52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n v="1.6363636363636365"/>
    <n v="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6"/>
    <n v="0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n v="75.400000000000006"/>
    <n v="7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n v="0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n v="10.5"/>
    <n v="11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n v="117.52499999999999"/>
    <n v="118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6"/>
    <n v="131.16666666666669"/>
    <n v="132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n v="104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n v="101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n v="100.4"/>
    <n v="101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n v="105.95454545454545"/>
    <n v="10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n v="335.58333333333337"/>
    <n v="336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n v="112.92857142857142"/>
    <n v="113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n v="188.50460000000001"/>
    <n v="189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n v="101.81818181818181"/>
    <n v="102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6"/>
    <n v="101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6"/>
    <n v="113.99999999999999"/>
    <n v="114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n v="133.48133333333334"/>
    <n v="1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n v="101.53333333333335"/>
    <n v="102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n v="105.1"/>
    <n v="106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n v="127.15"/>
    <n v="128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n v="111.15384615384616"/>
    <n v="112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n v="106.76"/>
    <n v="107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n v="162.66666666666666"/>
    <n v="163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n v="160.22808571428573"/>
    <n v="161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6"/>
    <n v="116.16666666666666"/>
    <n v="117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n v="124.2"/>
    <n v="125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n v="103.01249999999999"/>
    <n v="104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n v="112.25"/>
    <n v="113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n v="108.8142857142857"/>
    <n v="109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n v="114.99999999999999"/>
    <n v="115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n v="103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n v="101.13333333333334"/>
    <n v="102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n v="109.55999999999999"/>
    <n v="110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n v="114.8421052631579"/>
    <n v="115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n v="117.39999999999999"/>
    <n v="118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n v="171.73333333333335"/>
    <n v="172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n v="114.16238095238094"/>
    <n v="115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n v="119.75"/>
    <n v="120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n v="109.00000000000001"/>
    <n v="109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6"/>
    <n v="100.88571428571429"/>
    <n v="101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n v="109.00000000000001"/>
    <n v="109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n v="107.20930232558139"/>
    <n v="108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n v="100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n v="102.18750000000001"/>
    <n v="103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n v="116.29333333333334"/>
    <n v="117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40"/>
    <n v="65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40"/>
    <n v="12.327272727272726"/>
    <n v="13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40"/>
    <n v="0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40"/>
    <n v="4.0266666666666664"/>
    <n v="5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40"/>
    <n v="1.02"/>
    <n v="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40"/>
    <n v="11.74"/>
    <n v="12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40"/>
    <n v="0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40"/>
    <n v="59.142857142857139"/>
    <n v="60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40"/>
    <n v="0.06"/>
    <n v="1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40"/>
    <n v="11.450000000000001"/>
    <n v="12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40"/>
    <n v="0.36666666666666664"/>
    <n v="1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40"/>
    <n v="52.16"/>
    <n v="53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40"/>
    <n v="2E-3"/>
    <n v="1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40"/>
    <n v="1.25"/>
    <n v="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40"/>
    <n v="54.52"/>
    <n v="55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40"/>
    <n v="25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40"/>
    <n v="0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40"/>
    <n v="3.4125000000000001"/>
    <n v="4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40"/>
    <n v="0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40"/>
    <n v="46.36363636363636"/>
    <n v="47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n v="103.49999999999999"/>
    <n v="104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n v="119.32315789473684"/>
    <n v="120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n v="125.76666666666667"/>
    <n v="126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n v="119.74347826086958"/>
    <n v="120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n v="126.25"/>
    <n v="127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n v="100.11666666666667"/>
    <n v="101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n v="102.13333333333334"/>
    <n v="103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6"/>
    <n v="100.35142857142858"/>
    <n v="101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n v="100.05"/>
    <n v="101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n v="116.02222222222223"/>
    <n v="117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n v="102.1"/>
    <n v="103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n v="100.11000000000001"/>
    <n v="1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n v="100.84"/>
    <n v="101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n v="103.42499999999998"/>
    <n v="104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n v="124.8"/>
    <n v="125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n v="109.51612903225806"/>
    <n v="110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n v="102.03333333333333"/>
    <n v="10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n v="102.35000000000001"/>
    <n v="103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n v="104.16666666666667"/>
    <n v="105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n v="125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6"/>
    <n v="102.34285714285714"/>
    <n v="103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n v="107.86500000000001"/>
    <n v="108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n v="109.88461538461539"/>
    <n v="110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n v="161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n v="131.20000000000002"/>
    <n v="13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n v="118.8"/>
    <n v="11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n v="100.39275000000001"/>
    <n v="1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n v="103.20666666666666"/>
    <n v="104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n v="100.6"/>
    <n v="101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n v="100.78754285714287"/>
    <n v="101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n v="112.32142857142857"/>
    <n v="113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n v="105.91914022517912"/>
    <n v="106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n v="100.56666666666668"/>
    <n v="101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n v="115.30588235294117"/>
    <n v="116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6"/>
    <n v="127.30419999999999"/>
    <n v="128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n v="102.83750000000001"/>
    <n v="103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n v="102.9375"/>
    <n v="103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n v="104.3047619047619"/>
    <n v="105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n v="111.22000000000001"/>
    <n v="112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n v="105.86"/>
    <n v="10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6"/>
    <n v="100.79166666666666"/>
    <n v="101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n v="104.92727272727274"/>
    <n v="105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n v="101.55199999999999"/>
    <n v="10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n v="110.73333333333333"/>
    <n v="111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n v="127.82222222222221"/>
    <n v="128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6"/>
    <n v="101.82500000000002"/>
    <n v="1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n v="101.25769230769231"/>
    <n v="102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n v="175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n v="128.06"/>
    <n v="129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n v="106.29949999999999"/>
    <n v="107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n v="105.21428571428571"/>
    <n v="106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n v="106.16782608695652"/>
    <n v="107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n v="109.24000000000001"/>
    <n v="110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n v="100.45454545454547"/>
    <n v="101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n v="103.04098360655738"/>
    <n v="104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n v="112.1664"/>
    <n v="113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n v="103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6"/>
    <n v="164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n v="131.28333333333333"/>
    <n v="132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n v="102.1"/>
    <n v="103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n v="128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n v="101.49999999999999"/>
    <n v="102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n v="101.66666666666666"/>
    <n v="102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6"/>
    <n v="130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n v="154.43"/>
    <n v="155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n v="107.4"/>
    <n v="108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n v="101.32258064516128"/>
    <n v="102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n v="100.27777777777777"/>
    <n v="101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6"/>
    <n v="116.84444444444443"/>
    <n v="117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n v="108.60000000000001"/>
    <n v="109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n v="103.4"/>
    <n v="10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n v="114.27586206896552"/>
    <n v="115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n v="103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n v="121.6"/>
    <n v="122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n v="102.6467741935484"/>
    <n v="103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n v="104.75000000000001"/>
    <n v="105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n v="101.6"/>
    <n v="102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x v="6"/>
    <n v="112.10242048409683"/>
    <n v="11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n v="101.76666666666667"/>
    <n v="102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6"/>
    <n v="100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n v="100.26489999999998"/>
    <n v="101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n v="133.04200000000003"/>
    <n v="134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6"/>
    <n v="121.2"/>
    <n v="12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n v="113.99999999999999"/>
    <n v="114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n v="286.13861386138615"/>
    <n v="287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6"/>
    <n v="170.44444444444446"/>
    <n v="171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n v="118.33333333333333"/>
    <n v="119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n v="102.85857142857142"/>
    <n v="103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n v="144.06666666666666"/>
    <n v="145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n v="100.07272727272726"/>
    <n v="101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n v="101.73"/>
    <n v="102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n v="116.19999999999999"/>
    <n v="117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n v="136.16666666666666"/>
    <n v="137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n v="133.46666666666667"/>
    <n v="134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x v="6"/>
    <n v="103.39285714285715"/>
    <n v="104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n v="115.88888888888889"/>
    <n v="116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n v="104.51666666666665"/>
    <n v="10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n v="102.02500000000001"/>
    <n v="103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n v="175.33333333333334"/>
    <n v="176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n v="106.67999999999999"/>
    <n v="107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n v="122.28571428571429"/>
    <n v="123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n v="159.42857142857144"/>
    <n v="160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n v="100.07692307692308"/>
    <n v="101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n v="109.84"/>
    <n v="110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n v="100.03999999999999"/>
    <n v="101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n v="116.05000000000001"/>
    <n v="117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n v="210.75"/>
    <n v="211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n v="110.00000000000001"/>
    <n v="110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6"/>
    <n v="100.08673425918037"/>
    <n v="101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n v="106.19047619047619"/>
    <n v="107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x v="6"/>
    <n v="125.6"/>
    <n v="12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n v="108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n v="101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n v="107.4"/>
    <n v="108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n v="101.51515151515152"/>
    <n v="10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n v="125.89999999999999"/>
    <n v="126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6"/>
    <n v="101.66666666666666"/>
    <n v="102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n v="112.5"/>
    <n v="113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n v="101.375"/>
    <n v="102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n v="101.25"/>
    <n v="102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n v="146.38888888888889"/>
    <n v="147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n v="116.8"/>
    <n v="117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n v="106.26666666666667"/>
    <n v="10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n v="104.52"/>
    <n v="105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n v="100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n v="104.57142857142858"/>
    <n v="105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n v="138.62051149573753"/>
    <n v="139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n v="100.32000000000001"/>
    <n v="1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n v="100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n v="110.2"/>
    <n v="11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n v="102.18"/>
    <n v="103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n v="104.35000000000001"/>
    <n v="105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n v="138.16666666666666"/>
    <n v="139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n v="100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n v="101.66666666666666"/>
    <n v="102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n v="171.42857142857142"/>
    <n v="17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n v="101.44444444444444"/>
    <n v="102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n v="130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n v="110.00000000000001"/>
    <n v="110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n v="119.44999999999999"/>
    <n v="120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n v="100.2909090909091"/>
    <n v="10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n v="153.4"/>
    <n v="15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6"/>
    <n v="104.42857142857143"/>
    <n v="105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n v="101.1"/>
    <n v="102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n v="107.52"/>
    <n v="108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n v="315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n v="101.93333333333334"/>
    <n v="102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n v="126.28571428571429"/>
    <n v="127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n v="101.4"/>
    <n v="102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n v="101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n v="102.99000000000001"/>
    <n v="103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n v="106.25"/>
    <n v="107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x v="6"/>
    <n v="101.37777777777779"/>
    <n v="102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n v="113.46000000000001"/>
    <n v="114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n v="218.00000000000003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n v="101.41935483870968"/>
    <n v="102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n v="105.93333333333332"/>
    <n v="106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n v="104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n v="221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n v="118.66666666666667"/>
    <n v="119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n v="104.60000000000001"/>
    <n v="105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6"/>
    <n v="103.89999999999999"/>
    <n v="104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n v="117.73333333333333"/>
    <n v="118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n v="138.5"/>
    <n v="139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n v="103.49999999999999"/>
    <n v="104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n v="100.25"/>
    <n v="101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6"/>
    <n v="106.57142857142856"/>
    <n v="107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n v="100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n v="100.01249999999999"/>
    <n v="101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n v="101.05"/>
    <n v="102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n v="107.63636363636364"/>
    <n v="108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n v="103.64999999999999"/>
    <n v="104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n v="104.43333333333334"/>
    <n v="105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n v="102.25"/>
    <n v="103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n v="100.74285714285713"/>
    <n v="101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n v="111.71428571428572"/>
    <n v="11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n v="100.01100000000001"/>
    <n v="1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n v="100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n v="105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n v="116.86666666666667"/>
    <n v="11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n v="103.8"/>
    <n v="104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n v="114.5"/>
    <n v="11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n v="102.4"/>
    <n v="103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n v="223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n v="100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n v="105.80000000000001"/>
    <n v="106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n v="142.36363636363635"/>
    <n v="143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n v="184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n v="104.33333333333333"/>
    <n v="105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n v="112.00000000000001"/>
    <n v="112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n v="111.07499999999999"/>
    <n v="112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n v="103.75000000000001"/>
    <n v="104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n v="100.41"/>
    <n v="10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n v="101.86206896551724"/>
    <n v="102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n v="109.76666666666665"/>
    <n v="110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6"/>
    <n v="100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n v="122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n v="137.57142857142856"/>
    <n v="138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n v="100.31000000000002"/>
    <n v="1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6"/>
    <n v="107.1"/>
    <n v="108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n v="211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n v="123.6"/>
    <n v="124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n v="108.5"/>
    <n v="109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n v="103.56666666666668"/>
    <n v="104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n v="100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n v="130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n v="103.49999999999999"/>
    <n v="104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n v="100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n v="119.6"/>
    <n v="120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n v="100.00058823529412"/>
    <n v="101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n v="100.875"/>
    <n v="101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6"/>
    <n v="106.54545454545455"/>
    <n v="107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n v="138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n v="101.15"/>
    <n v="102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n v="109.1"/>
    <n v="110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n v="140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n v="103.58333333333334"/>
    <n v="10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n v="102.97033333333331"/>
    <n v="103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n v="108.13333333333333"/>
    <n v="109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n v="100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n v="102.75000000000001"/>
    <n v="103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n v="130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n v="108.54949999999999"/>
    <n v="10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n v="100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n v="109.65"/>
    <n v="110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6"/>
    <n v="100.26315789473684"/>
    <n v="101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n v="105.55000000000001"/>
    <n v="106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n v="112.00000000000001"/>
    <n v="112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n v="105.89999999999999"/>
    <n v="106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n v="101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n v="104.2"/>
    <n v="105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n v="134.67833333333334"/>
    <n v="135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n v="105.2184"/>
    <n v="106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n v="102.60000000000001"/>
    <n v="103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n v="100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n v="185.5"/>
    <n v="186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6"/>
    <n v="289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n v="100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n v="108.2"/>
    <n v="109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n v="107.80000000000001"/>
    <n v="10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n v="109.76190476190477"/>
    <n v="110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n v="170.625"/>
    <n v="17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n v="152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n v="101.23076923076924"/>
    <n v="102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n v="153.19999999999999"/>
    <n v="154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n v="128.33333333333334"/>
    <n v="129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n v="100.71428571428571"/>
    <n v="10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n v="100.64999999999999"/>
    <n v="101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n v="191.3"/>
    <n v="192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n v="140.19999999999999"/>
    <n v="141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n v="124.33537832310839"/>
    <n v="125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n v="126.2"/>
    <n v="127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n v="190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n v="139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n v="202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6"/>
    <n v="103.38000000000001"/>
    <n v="104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n v="102.3236"/>
    <n v="103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n v="103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n v="127.14285714285714"/>
    <n v="128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6"/>
    <n v="101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n v="121.78"/>
    <n v="122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n v="113.39285714285714"/>
    <n v="1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n v="150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n v="214.6"/>
    <n v="215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n v="102.05"/>
    <n v="103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n v="100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n v="101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n v="113.33333333333333"/>
    <n v="114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n v="104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n v="115.33333333333333"/>
    <n v="116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n v="112.85000000000001"/>
    <n v="113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n v="127.86666666666666"/>
    <n v="128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n v="142.66666666666669"/>
    <n v="143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6"/>
    <n v="118.8"/>
    <n v="11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n v="138.33333333333334"/>
    <n v="139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n v="159.9402985074627"/>
    <n v="160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n v="114.24000000000001"/>
    <n v="115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n v="100.60606060606061"/>
    <n v="10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n v="155.20000000000002"/>
    <n v="156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n v="127.75000000000001"/>
    <n v="128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n v="121.2"/>
    <n v="12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n v="112.7"/>
    <n v="113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n v="127.49999999999999"/>
    <n v="128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n v="158.20000000000002"/>
    <n v="159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n v="105.26894736842105"/>
    <n v="106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n v="100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n v="100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6"/>
    <n v="106.86"/>
    <n v="107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n v="124.4"/>
    <n v="125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n v="108.70406189555126"/>
    <n v="109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6"/>
    <n v="102.42424242424242"/>
    <n v="103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n v="105.5"/>
    <n v="106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n v="106.3"/>
    <n v="107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n v="100.66666666666666"/>
    <n v="101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n v="105.4"/>
    <n v="106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n v="107.55999999999999"/>
    <n v="108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n v="100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6"/>
    <n v="103.76"/>
    <n v="104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n v="101.49999999999999"/>
    <n v="102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n v="104.4"/>
    <n v="105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n v="180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n v="106.33333333333333"/>
    <n v="107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n v="100.55555555555556"/>
    <n v="101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n v="101.2"/>
    <n v="10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n v="100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n v="118.39285714285714"/>
    <n v="119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n v="110.00000000000001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n v="102.66666666666666"/>
    <n v="103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n v="100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n v="100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n v="110.04599999999999"/>
    <n v="111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n v="101.35000000000001"/>
    <n v="102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n v="100.75"/>
    <n v="1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n v="169.42857142857144"/>
    <n v="170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n v="100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n v="113.65"/>
    <n v="114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n v="101.56"/>
    <n v="102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n v="106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n v="102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n v="116.91666666666667"/>
    <n v="11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n v="101.15151515151514"/>
    <n v="102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n v="132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n v="100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6"/>
    <n v="128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n v="118.95833333333334"/>
    <n v="119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n v="126.2"/>
    <n v="127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n v="156.20000000000002"/>
    <n v="157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n v="103.15"/>
    <n v="104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n v="153.33333333333334"/>
    <n v="15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6"/>
    <n v="180.44444444444446"/>
    <n v="181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n v="128.44999999999999"/>
    <n v="12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n v="119.66666666666667"/>
    <n v="120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n v="123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n v="105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n v="102.23636363636363"/>
    <n v="10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6"/>
    <n v="104.66666666666666"/>
    <n v="105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n v="100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n v="100.4"/>
    <n v="101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n v="102.27272727272727"/>
    <n v="103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n v="114.40928571428573"/>
    <n v="115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n v="101.9047619047619"/>
    <n v="102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n v="102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n v="104.80000000000001"/>
    <n v="105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n v="101.83333333333333"/>
    <n v="102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n v="100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n v="106.27272727272728"/>
    <n v="10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n v="113.42219999999999"/>
    <n v="114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6"/>
    <n v="100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n v="100.45454545454547"/>
    <n v="101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n v="100.03599999999999"/>
    <n v="101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n v="144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6"/>
    <n v="103.49999999999999"/>
    <n v="104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6"/>
    <n v="108.43750000000001"/>
    <n v="109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6"/>
    <n v="102.4"/>
    <n v="103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n v="148.88888888888889"/>
    <n v="14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n v="105.49000000000002"/>
    <n v="106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n v="100.49999999999999"/>
    <n v="101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n v="130.55555555555557"/>
    <n v="131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n v="104.75000000000001"/>
    <n v="105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n v="108.80000000000001"/>
    <n v="109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n v="111.00000000000001"/>
    <n v="11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n v="100.47999999999999"/>
    <n v="101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n v="114.35"/>
    <n v="11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n v="122.06666666666666"/>
    <n v="123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n v="100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n v="102.8"/>
    <n v="103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n v="106.12068965517241"/>
    <n v="107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n v="101.33000000000001"/>
    <n v="102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n v="100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n v="130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n v="100.01333333333334"/>
    <n v="101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n v="100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n v="113.88888888888889"/>
    <n v="114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n v="100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n v="287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n v="108.5"/>
    <n v="109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6"/>
    <n v="115.5"/>
    <n v="116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n v="119.11764705882352"/>
    <n v="120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6"/>
    <n v="109.42666666666668"/>
    <n v="110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n v="126.6"/>
    <n v="127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n v="100.49999999999999"/>
    <n v="101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n v="127.49999999999999"/>
    <n v="128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n v="100.05999999999999"/>
    <n v="101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n v="175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n v="127.25"/>
    <n v="128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n v="110.63333333333334"/>
    <n v="111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n v="125.93749999999999"/>
    <n v="126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n v="118.5"/>
    <n v="119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6"/>
    <n v="107.72727272727273"/>
    <n v="108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n v="102.60000000000001"/>
    <n v="103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n v="110.1"/>
    <n v="11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n v="202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6"/>
    <n v="130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n v="104.35000000000001"/>
    <n v="105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n v="100.05"/>
    <n v="101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n v="170.66666666666669"/>
    <n v="171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n v="112.83333333333334"/>
    <n v="113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n v="184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n v="130.26666666666665"/>
    <n v="131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n v="105.45454545454544"/>
    <n v="106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n v="100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n v="153.31632653061226"/>
    <n v="154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n v="162.30000000000001"/>
    <n v="16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n v="136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6"/>
    <n v="144.4"/>
    <n v="145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n v="100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n v="100.8"/>
    <n v="101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n v="106.80000000000001"/>
    <n v="107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n v="124.8"/>
    <n v="125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n v="118.91891891891892"/>
    <n v="119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n v="101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n v="112.99999999999999"/>
    <n v="113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n v="105.19047619047619"/>
    <n v="106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n v="109.73333333333332"/>
    <n v="110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n v="100.099"/>
    <n v="101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n v="120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n v="104.93333333333332"/>
    <n v="105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n v="102.66666666666666"/>
    <n v="103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n v="101.82500000000002"/>
    <n v="1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n v="100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40"/>
    <n v="0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40"/>
    <n v="1.9999999999999998E-4"/>
    <n v="1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40"/>
    <n v="3.3333333333333333E-2"/>
    <n v="1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40"/>
    <n v="51.023391812865491"/>
    <n v="52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40"/>
    <n v="20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40"/>
    <n v="35.24"/>
    <n v="36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40"/>
    <n v="4.246666666666667"/>
    <n v="5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40"/>
    <n v="36.457142857142856"/>
    <n v="37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40"/>
    <n v="0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40"/>
    <n v="30.866666666666664"/>
    <n v="31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40"/>
    <n v="6.5454545454545459"/>
    <n v="7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40"/>
    <n v="4.0000000000000001E-3"/>
    <n v="1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40"/>
    <n v="5.5"/>
    <n v="6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40"/>
    <n v="0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40"/>
    <n v="2.1428571428571428"/>
    <n v="3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40"/>
    <n v="0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40"/>
    <n v="16.420000000000002"/>
    <n v="17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40"/>
    <n v="0.1"/>
    <n v="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40"/>
    <n v="4.8099999999999996"/>
    <n v="5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40"/>
    <n v="6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n v="100.38249999999999"/>
    <n v="101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6"/>
    <n v="104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n v="100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n v="104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6"/>
    <n v="250.66666666666669"/>
    <n v="251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n v="100.49999999999999"/>
    <n v="101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n v="174.4"/>
    <n v="175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n v="116.26"/>
    <n v="117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6"/>
    <n v="105.82000000000001"/>
    <n v="106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6"/>
    <n v="110.75"/>
    <n v="111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n v="100.66666666666666"/>
    <n v="101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n v="102.03333333333333"/>
    <n v="10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n v="100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n v="111.00000000000001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6"/>
    <n v="101.42500000000001"/>
    <n v="102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n v="104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n v="109.375"/>
    <n v="110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6"/>
    <n v="115.16129032258064"/>
    <n v="116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6"/>
    <n v="100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n v="103.17033333333335"/>
    <n v="10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n v="103.49999999999999"/>
    <n v="104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n v="138.19999999999999"/>
    <n v="13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n v="109.54545454545455"/>
    <n v="110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n v="100.85714285714286"/>
    <n v="101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n v="101.53333333333335"/>
    <n v="102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n v="113.625"/>
    <n v="114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6"/>
    <n v="100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n v="140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n v="128.75"/>
    <n v="129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n v="102.90416666666667"/>
    <n v="103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n v="102.49999999999999"/>
    <n v="103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n v="110.1"/>
    <n v="11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n v="112.76666666666667"/>
    <n v="113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n v="111.9"/>
    <n v="112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n v="139.19999999999999"/>
    <n v="140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n v="110.85714285714286"/>
    <n v="111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n v="139.06666666666666"/>
    <n v="140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n v="105.69999999999999"/>
    <n v="106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n v="101.42857142857142"/>
    <n v="10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n v="100.245"/>
    <n v="1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n v="109.16666666666666"/>
    <n v="110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n v="118.33333333333333"/>
    <n v="119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n v="120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6"/>
    <n v="127.96000000000001"/>
    <n v="128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n v="126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n v="129.12912912912913"/>
    <n v="130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6"/>
    <n v="107.42857142857143"/>
    <n v="108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n v="100.125"/>
    <n v="101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n v="155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n v="108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n v="110.52"/>
    <n v="111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n v="100.8"/>
    <n v="101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6"/>
    <n v="121.2"/>
    <n v="12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n v="100.33333333333334"/>
    <n v="101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n v="109.16666666666666"/>
    <n v="110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n v="123.42857142857142"/>
    <n v="124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n v="136.33666666666667"/>
    <n v="13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n v="103.46657233816768"/>
    <n v="104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n v="121.33333333333334"/>
    <n v="122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n v="186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n v="300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n v="108.25"/>
    <n v="109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n v="141.15384615384616"/>
    <n v="142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n v="113.99999999999999"/>
    <n v="114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n v="153.73333333333335"/>
    <n v="15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n v="101.49999999999999"/>
    <n v="102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n v="102.35000000000001"/>
    <n v="103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n v="102.57142857142858"/>
    <n v="103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n v="155.75"/>
    <n v="156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n v="100.75"/>
    <n v="1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n v="239.4"/>
    <n v="240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6"/>
    <n v="210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6"/>
    <n v="104.51515151515152"/>
    <n v="105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n v="100.8"/>
    <n v="101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6"/>
    <n v="111.20000000000002"/>
    <n v="11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6"/>
    <n v="102.04444444444445"/>
    <n v="103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n v="102.54767441860466"/>
    <n v="103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n v="127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n v="338.70588235294122"/>
    <n v="33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n v="100.75"/>
    <n v="1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n v="9.31"/>
    <n v="10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n v="7.24"/>
    <n v="8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n v="10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n v="11.272727272727273"/>
    <n v="12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6"/>
    <n v="15.411764705882353"/>
    <n v="16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n v="0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n v="28.466666666666669"/>
    <n v="29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n v="13.333333333333334"/>
    <n v="1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n v="0.66666666666666674"/>
    <n v="1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n v="21.428571428571427"/>
    <n v="22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n v="18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n v="20.125"/>
    <n v="2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n v="17.899999999999999"/>
    <n v="18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n v="0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n v="2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n v="0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n v="0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n v="10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6"/>
    <n v="2.3764705882352941"/>
    <n v="3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n v="1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40"/>
    <n v="103.52"/>
    <n v="104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40"/>
    <n v="105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40"/>
    <n v="100.44999999999999"/>
    <n v="101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40"/>
    <n v="132.6"/>
    <n v="133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40"/>
    <n v="112.99999999999999"/>
    <n v="113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40"/>
    <n v="103.34"/>
    <n v="10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40"/>
    <n v="120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40"/>
    <n v="129.63636363636363"/>
    <n v="130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40"/>
    <n v="101.11111111111111"/>
    <n v="102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40"/>
    <n v="108.51428571428572"/>
    <n v="109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40"/>
    <n v="102.33333333333334"/>
    <n v="103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40"/>
    <n v="110.24425000000002"/>
    <n v="111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40"/>
    <n v="101.0154"/>
    <n v="102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40"/>
    <n v="100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40"/>
    <n v="106.24"/>
    <n v="107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40"/>
    <n v="100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40"/>
    <n v="100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40"/>
    <n v="113.45714285714286"/>
    <n v="114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40"/>
    <n v="102.65010000000001"/>
    <n v="103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40"/>
    <n v="116.75"/>
    <n v="117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40"/>
    <n v="107.65274999999998"/>
    <n v="10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40"/>
    <n v="100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40"/>
    <n v="100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40"/>
    <n v="146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40"/>
    <n v="110.2"/>
    <n v="11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40"/>
    <n v="108.2"/>
    <n v="109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40"/>
    <n v="100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40"/>
    <n v="100.25"/>
    <n v="101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40"/>
    <n v="106.71250000000001"/>
    <n v="107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40"/>
    <n v="143.19999999999999"/>
    <n v="144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40"/>
    <n v="105.04166666666667"/>
    <n v="106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40"/>
    <n v="103.98"/>
    <n v="104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40"/>
    <n v="120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40"/>
    <n v="109.66666666666667"/>
    <n v="110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40"/>
    <n v="101.75"/>
    <n v="102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40"/>
    <n v="128.91666666666666"/>
    <n v="129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40"/>
    <n v="114.99999999999999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40"/>
    <n v="150.75"/>
    <n v="15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40"/>
    <n v="110.96666666666665"/>
    <n v="111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40"/>
    <n v="100.28571428571429"/>
    <n v="101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40"/>
    <n v="0.66666666666666674"/>
    <n v="1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40"/>
    <n v="3.267605633802817"/>
    <n v="4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40"/>
    <n v="0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40"/>
    <n v="0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40"/>
    <n v="0.27999999999999997"/>
    <n v="1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40"/>
    <n v="59.657142857142851"/>
    <n v="60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40"/>
    <n v="1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40"/>
    <n v="1.6666666666666667"/>
    <n v="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40"/>
    <n v="4.4444444444444444E-3"/>
    <n v="1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40"/>
    <n v="89.666666666666657"/>
    <n v="90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40"/>
    <n v="1.4642857142857144"/>
    <n v="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40"/>
    <n v="4.0199999999999996"/>
    <n v="5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40"/>
    <n v="4.004545454545454"/>
    <n v="5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40"/>
    <n v="8.52"/>
    <n v="9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40"/>
    <n v="0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40"/>
    <n v="19.650000000000002"/>
    <n v="20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40"/>
    <n v="0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40"/>
    <n v="2E-3"/>
    <n v="1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40"/>
    <n v="6.6666666666666666E-2"/>
    <n v="1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40"/>
    <n v="30.333333333333336"/>
    <n v="31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n v="100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n v="101.25"/>
    <n v="102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n v="121.73333333333333"/>
    <n v="122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n v="330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6"/>
    <n v="109.55"/>
    <n v="110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n v="100.95190476190474"/>
    <n v="101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n v="140.13333333333333"/>
    <n v="141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n v="100.001"/>
    <n v="1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6"/>
    <n v="119.238"/>
    <n v="120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n v="107.25"/>
    <n v="108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n v="227.99999999999997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n v="106.4"/>
    <n v="107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n v="143.33333333333334"/>
    <n v="14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n v="104.54285714285714"/>
    <n v="105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6"/>
    <n v="110.02000000000001"/>
    <n v="11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n v="106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n v="108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n v="105.42"/>
    <n v="106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n v="119.16666666666667"/>
    <n v="120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n v="152.66666666666666"/>
    <n v="153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n v="100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n v="100.2"/>
    <n v="101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n v="225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n v="106.02199999999999"/>
    <n v="107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n v="104.66666666666666"/>
    <n v="105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6"/>
    <n v="116.66666666666667"/>
    <n v="11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n v="109.03333333333333"/>
    <n v="110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n v="160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n v="112.5"/>
    <n v="113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n v="102.1"/>
    <n v="103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6"/>
    <n v="100.824"/>
    <n v="101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n v="101.25"/>
    <n v="102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n v="6500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n v="8.7200000000000006"/>
    <n v="9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n v="21.94"/>
    <n v="22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n v="21.3"/>
    <n v="22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n v="41.489795918367342"/>
    <n v="42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6"/>
    <n v="2.105"/>
    <n v="3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n v="2.7"/>
    <n v="3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n v="16.161904761904761"/>
    <n v="17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n v="16.376923076923077"/>
    <n v="1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6"/>
    <n v="7.043333333333333"/>
    <n v="8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n v="3.8"/>
    <n v="4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n v="34.08"/>
    <n v="35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n v="0.2"/>
    <n v="1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n v="2.5999999999999999E-2"/>
    <n v="1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n v="16.254545454545454"/>
    <n v="17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6"/>
    <n v="2.5"/>
    <n v="3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n v="0.02"/>
    <n v="1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n v="5.2"/>
    <n v="6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n v="2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n v="0.04"/>
    <n v="1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n v="17.666666666666668"/>
    <n v="1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6"/>
    <n v="5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n v="1.3333333333333334E-2"/>
    <n v="1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n v="0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n v="1.2"/>
    <n v="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6"/>
    <n v="26.937422295897225"/>
    <n v="27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n v="0.54999999999999993"/>
    <n v="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n v="12.55"/>
    <n v="13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40"/>
    <n v="0.2"/>
    <n v="1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40"/>
    <n v="3.4474868431088401"/>
    <n v="4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40"/>
    <n v="15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40"/>
    <n v="2.666666666666667"/>
    <n v="3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40"/>
    <n v="0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40"/>
    <n v="0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40"/>
    <n v="0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40"/>
    <n v="0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40"/>
    <n v="52.794871794871788"/>
    <n v="53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40"/>
    <n v="4.9639999999999995"/>
    <n v="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40"/>
    <n v="5.5555555555555552E-2"/>
    <n v="1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40"/>
    <n v="0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40"/>
    <n v="13.066666666666665"/>
    <n v="14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40"/>
    <n v="5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40"/>
    <n v="0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40"/>
    <n v="0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40"/>
    <n v="0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40"/>
    <n v="0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x v="40"/>
    <n v="0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40"/>
    <n v="1.7500000000000002"/>
    <n v="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n v="27.1"/>
    <n v="28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n v="1.4749999999999999"/>
    <n v="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n v="16.826666666666668"/>
    <n v="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6"/>
    <n v="32.5"/>
    <n v="33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n v="0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n v="21.55"/>
    <n v="22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n v="3.4666666666666663"/>
    <n v="4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n v="5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n v="10.625"/>
    <n v="11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6"/>
    <n v="17.599999999999998"/>
    <n v="1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n v="32.56"/>
    <n v="33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n v="1.25"/>
    <n v="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n v="5.4"/>
    <n v="6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n v="0.83333333333333337"/>
    <n v="1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n v="48.833333333333336"/>
    <n v="49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n v="0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6"/>
    <n v="0.03"/>
    <n v="1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n v="11.533333333333333"/>
    <n v="12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n v="67.333333333333329"/>
    <n v="68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n v="15.299999999999999"/>
    <n v="16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n v="8.6666666666666679"/>
    <n v="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n v="0.22499999999999998"/>
    <n v="1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n v="3.0833333333333335"/>
    <n v="4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n v="37.412500000000001"/>
    <n v="38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n v="6.6666666666666671E-3"/>
    <n v="1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n v="10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n v="36.36"/>
    <n v="37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n v="0.33333333333333337"/>
    <n v="1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6"/>
    <n v="0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n v="0.2857142857142857"/>
    <n v="1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n v="0.2"/>
    <n v="1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n v="1.7999999999999998"/>
    <n v="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n v="5.4"/>
    <n v="6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n v="0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n v="8.1333333333333329"/>
    <n v="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n v="12.034782608695652"/>
    <n v="13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n v="15.266666666666667"/>
    <n v="16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6"/>
    <n v="10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6"/>
    <n v="0.3"/>
    <n v="1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n v="1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n v="13.020000000000001"/>
    <n v="14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n v="2.2650000000000001"/>
    <n v="3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6"/>
    <n v="0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n v="0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n v="8.3333333333333332E-3"/>
    <n v="1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n v="15.742857142857142"/>
    <n v="16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n v="11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6"/>
    <n v="43.833333333333336"/>
    <n v="44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n v="0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n v="86.135181975736558"/>
    <n v="87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n v="12.196620583717358"/>
    <n v="13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6"/>
    <n v="0.1"/>
    <n v="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n v="0.22"/>
    <n v="1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n v="0.90909090909090906"/>
    <n v="1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n v="0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n v="35.64"/>
    <n v="36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n v="0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n v="0.25"/>
    <n v="1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n v="3.25"/>
    <n v="4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n v="3.3666666666666663"/>
    <n v="4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6"/>
    <n v="0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6"/>
    <n v="15.770000000000001"/>
    <n v="16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n v="0.625"/>
    <n v="1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6"/>
    <n v="5.0000000000000001E-4"/>
    <n v="1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n v="9.6153846153846159E-2"/>
    <n v="1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n v="0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6"/>
    <n v="0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n v="24.285714285714285"/>
    <n v="2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n v="0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n v="2.5000000000000001E-2"/>
    <n v="1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n v="32.049999999999997"/>
    <n v="33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n v="24.333333333333336"/>
    <n v="2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n v="1.5"/>
    <n v="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n v="0.42"/>
    <n v="1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n v="3.214285714285714"/>
    <n v="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6"/>
    <n v="0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n v="6.3"/>
    <n v="7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n v="14.249999999999998"/>
    <n v="15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n v="0.6"/>
    <n v="1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n v="24.117647058823529"/>
    <n v="25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n v="10.54"/>
    <n v="11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n v="7.4690265486725664"/>
    <n v="8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n v="7.3333333333333334E-2"/>
    <n v="1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n v="0.97142857142857131"/>
    <n v="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n v="21.099999999999998"/>
    <n v="22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n v="78.100000000000009"/>
    <n v="79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n v="32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n v="0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n v="47.692307692307693"/>
    <n v="48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n v="1.4500000000000002"/>
    <n v="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n v="10.7"/>
    <n v="11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n v="1.8333333333333333"/>
    <n v="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n v="18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n v="4.083333333333333"/>
    <n v="5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n v="20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n v="34.802513464991023"/>
    <n v="3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n v="6.3333333333333339"/>
    <n v="7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n v="32.049999999999997"/>
    <n v="33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n v="9.76"/>
    <n v="10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n v="37.75"/>
    <n v="38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6"/>
    <n v="2.1333333333333333"/>
    <n v="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n v="0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n v="4.1818181818181817"/>
    <n v="5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6"/>
    <n v="20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n v="5.41"/>
    <n v="6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n v="6.0000000000000001E-3"/>
    <n v="1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n v="0.25"/>
    <n v="1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n v="35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n v="16.566666666666666"/>
    <n v="17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n v="0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n v="57.199999999999996"/>
    <n v="58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n v="16.514285714285716"/>
    <n v="17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6"/>
    <n v="0.125"/>
    <n v="1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n v="37.75"/>
    <n v="38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n v="1.8399999999999999"/>
    <n v="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n v="10.050000000000001"/>
    <n v="1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6"/>
    <n v="0.2"/>
    <n v="1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n v="1.3333333333333335"/>
    <n v="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n v="6.6666666666666671E-3"/>
    <n v="1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n v="0.25"/>
    <n v="1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n v="6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n v="3.8860103626943006"/>
    <n v="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n v="24.194444444444443"/>
    <n v="25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n v="7.6"/>
    <n v="8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n v="0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n v="1.3"/>
    <n v="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n v="0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n v="1.4285714285714287E-2"/>
    <n v="1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n v="14.000000000000002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n v="1.05"/>
    <n v="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n v="8.6666666666666679"/>
    <n v="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n v="0.82857142857142851"/>
    <n v="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n v="16.666666666666664"/>
    <n v="17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n v="0.83333333333333337"/>
    <n v="1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n v="69.561111111111103"/>
    <n v="70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n v="0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n v="1.25"/>
    <n v="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6"/>
    <n v="5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n v="0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n v="7.166666666666667"/>
    <n v="8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n v="28.050000000000004"/>
    <n v="29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n v="0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6"/>
    <n v="16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n v="0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n v="6.8287037037037033"/>
    <n v="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n v="25.698702928870294"/>
    <n v="26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n v="1.4814814814814816"/>
    <n v="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n v="36.85"/>
    <n v="37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n v="47.05"/>
    <n v="48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n v="11.428571428571429"/>
    <n v="12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n v="12.04"/>
    <n v="13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n v="60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n v="31.25"/>
    <n v="32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n v="0.42"/>
    <n v="1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n v="0.21"/>
    <n v="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6"/>
    <n v="0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n v="37.5"/>
    <n v="38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6"/>
    <n v="0.02"/>
    <n v="1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n v="8.2142857142857135"/>
    <n v="9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n v="2.1999999999999997"/>
    <n v="3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n v="17.652941176470588"/>
    <n v="1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n v="0.08"/>
    <n v="1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n v="6.6666666666666666E-2"/>
    <n v="1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n v="0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6"/>
    <n v="37.533333333333339"/>
    <n v="38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n v="22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n v="0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n v="17.62"/>
    <n v="18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n v="53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n v="22.142857142857142"/>
    <n v="23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n v="2.5333333333333332"/>
    <n v="3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6"/>
    <n v="2.5"/>
    <n v="3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6"/>
    <n v="2.85"/>
    <n v="3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n v="0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n v="2.4500000000000002"/>
    <n v="3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n v="1.4210526315789473"/>
    <n v="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6"/>
    <n v="19.25"/>
    <n v="20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n v="0.67500000000000004"/>
    <n v="1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n v="0.16666666666666669"/>
    <n v="1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n v="60.9"/>
    <n v="61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n v="1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n v="34.4"/>
    <n v="35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n v="16.5"/>
    <n v="17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n v="0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n v="0.4"/>
    <n v="1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n v="1.0571428571428572"/>
    <n v="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n v="26.727272727272727"/>
    <n v="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n v="28.799999999999997"/>
    <n v="29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n v="0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n v="8.9"/>
    <n v="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n v="0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n v="0.16666666666666669"/>
    <n v="1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n v="0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n v="15.737410071942445"/>
    <n v="16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n v="2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n v="21.685714285714287"/>
    <n v="22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6"/>
    <n v="0.33333333333333337"/>
    <n v="1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n v="0.2857142857142857"/>
    <n v="1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n v="4.7"/>
    <n v="5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6"/>
    <n v="0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n v="10.8"/>
    <n v="11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n v="4.8"/>
    <n v="5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n v="3.2"/>
    <n v="4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n v="12.75"/>
    <n v="13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n v="1.8181818181818181E-2"/>
    <n v="1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n v="2.4"/>
    <n v="3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6"/>
    <n v="36.5"/>
    <n v="37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6"/>
    <n v="2.666666666666667"/>
    <n v="3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6"/>
    <n v="11.428571428571429"/>
    <n v="12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6"/>
    <n v="0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6"/>
    <n v="0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6"/>
    <n v="1.1111111111111112"/>
    <n v="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6"/>
    <n v="0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6"/>
    <n v="0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6"/>
    <n v="27.400000000000002"/>
    <n v="28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6"/>
    <n v="10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6"/>
    <n v="21.366666666666667"/>
    <n v="22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6"/>
    <n v="6.9696969696969706"/>
    <n v="7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6"/>
    <n v="70.599999999999994"/>
    <n v="71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6"/>
    <n v="2.0500000000000003"/>
    <n v="3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6"/>
    <n v="1.9666666666666666"/>
    <n v="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6"/>
    <n v="0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6"/>
    <n v="28.666666666666668"/>
    <n v="29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6"/>
    <n v="3.1333333333333333"/>
    <n v="4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6"/>
    <n v="0.04"/>
    <n v="1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6"/>
    <n v="0.2"/>
    <n v="1"/>
    <n v="1"/>
    <x v="1"/>
    <x v="6"/>
  </r>
  <r>
    <m/>
    <m/>
    <m/>
    <m/>
    <m/>
    <x v="4"/>
    <x v="21"/>
    <m/>
    <m/>
    <m/>
    <m/>
    <m/>
    <m/>
    <x v="41"/>
    <m/>
    <m/>
    <m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x v="0"/>
    <n v="11633"/>
    <x v="0"/>
    <s v="US"/>
    <s v="USD"/>
    <n v="1437620400"/>
    <n v="1434931811"/>
    <b v="0"/>
    <x v="0"/>
    <b v="1"/>
    <s v="film &amp; video/television"/>
    <n v="136.85882352941178"/>
    <n v="137"/>
    <n v="63.917582417582416"/>
    <x v="0"/>
    <s v="television"/>
    <x v="0"/>
    <d v="2015-07-23T03:00:00"/>
  </r>
  <r>
    <n v="1"/>
    <s v="FannibalFest Fan Convention"/>
    <s v="A Hannibal TV Show Fan Convention and Art Collective"/>
    <x v="1"/>
    <n v="14653"/>
    <x v="0"/>
    <s v="US"/>
    <s v="USD"/>
    <n v="1488464683"/>
    <n v="1485872683"/>
    <b v="0"/>
    <x v="1"/>
    <b v="1"/>
    <s v="film &amp; video/television"/>
    <n v="142.60827250608273"/>
    <n v="143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x v="2"/>
    <n v="525"/>
    <x v="0"/>
    <s v="GB"/>
    <s v="GBP"/>
    <n v="1455555083"/>
    <n v="1454691083"/>
    <b v="0"/>
    <x v="2"/>
    <b v="1"/>
    <s v="film &amp; video/television"/>
    <n v="105"/>
    <n v="1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x v="3"/>
    <n v="10390"/>
    <x v="0"/>
    <s v="US"/>
    <s v="USD"/>
    <n v="1407414107"/>
    <n v="1404822107"/>
    <b v="0"/>
    <x v="3"/>
    <b v="1"/>
    <s v="film &amp; video/television"/>
    <n v="103.89999999999999"/>
    <n v="104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x v="4"/>
    <n v="54116.28"/>
    <x v="0"/>
    <s v="US"/>
    <s v="USD"/>
    <n v="1450555279"/>
    <n v="1447963279"/>
    <b v="0"/>
    <x v="4"/>
    <b v="1"/>
    <s v="film &amp; video/television"/>
    <n v="122.99154545454545"/>
    <n v="123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x v="5"/>
    <n v="4390"/>
    <x v="0"/>
    <s v="US"/>
    <s v="USD"/>
    <n v="1469770500"/>
    <n v="1468362207"/>
    <b v="0"/>
    <x v="5"/>
    <b v="1"/>
    <s v="film &amp; video/television"/>
    <n v="109.77744436109028"/>
    <n v="110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x v="6"/>
    <n v="8519"/>
    <x v="0"/>
    <s v="US"/>
    <s v="USD"/>
    <n v="1402710250"/>
    <n v="1401846250"/>
    <b v="0"/>
    <x v="6"/>
    <b v="1"/>
    <s v="film &amp; video/television"/>
    <n v="106.4875"/>
    <n v="107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x v="7"/>
    <n v="9110"/>
    <x v="0"/>
    <s v="US"/>
    <s v="USD"/>
    <n v="1467680867"/>
    <n v="1464224867"/>
    <b v="0"/>
    <x v="7"/>
    <b v="1"/>
    <s v="film &amp; video/television"/>
    <n v="101.22222222222221"/>
    <n v="102"/>
    <n v="159.82456140350877"/>
    <x v="0"/>
    <s v="television"/>
    <x v="7"/>
    <d v="2016-07-05T01:07:47"/>
  </r>
  <r>
    <n v="8"/>
    <s v="Sizzling in the Kitchen Flynn Style"/>
    <s v="Help us raise the funds to film our pilot episode!"/>
    <x v="8"/>
    <n v="3501.52"/>
    <x v="0"/>
    <s v="US"/>
    <s v="USD"/>
    <n v="1460754000"/>
    <n v="1460155212"/>
    <b v="0"/>
    <x v="8"/>
    <b v="1"/>
    <s v="film &amp; video/television"/>
    <n v="100.04342857142856"/>
    <n v="101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x v="2"/>
    <n v="629.99"/>
    <x v="0"/>
    <s v="US"/>
    <s v="USD"/>
    <n v="1460860144"/>
    <n v="1458268144"/>
    <b v="0"/>
    <x v="9"/>
    <b v="1"/>
    <s v="film &amp; video/television"/>
    <n v="125.998"/>
    <n v="126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x v="9"/>
    <n v="3015"/>
    <x v="0"/>
    <s v="US"/>
    <s v="USD"/>
    <n v="1403660279"/>
    <n v="1400636279"/>
    <b v="0"/>
    <x v="10"/>
    <b v="1"/>
    <s v="film &amp; video/television"/>
    <n v="100.49999999999999"/>
    <n v="101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x v="10"/>
    <n v="6025"/>
    <x v="0"/>
    <s v="US"/>
    <s v="USD"/>
    <n v="1471834800"/>
    <n v="1469126462"/>
    <b v="0"/>
    <x v="11"/>
    <b v="1"/>
    <s v="film &amp; video/television"/>
    <n v="120.5"/>
    <n v="12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x v="11"/>
    <n v="49588"/>
    <x v="0"/>
    <s v="US"/>
    <s v="USD"/>
    <n v="1405479600"/>
    <n v="1401642425"/>
    <b v="0"/>
    <x v="12"/>
    <b v="1"/>
    <s v="film &amp; video/television"/>
    <n v="165.29333333333335"/>
    <n v="166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x v="8"/>
    <n v="5599"/>
    <x v="0"/>
    <s v="US"/>
    <s v="USD"/>
    <n v="1466713620"/>
    <n v="1463588109"/>
    <b v="0"/>
    <x v="13"/>
    <b v="1"/>
    <s v="film &amp; video/television"/>
    <n v="159.97142857142856"/>
    <n v="160"/>
    <n v="109.78431372549019"/>
    <x v="0"/>
    <s v="television"/>
    <x v="13"/>
    <d v="2016-06-23T20:27:00"/>
  </r>
  <r>
    <n v="14"/>
    <s v="3010 | Sci-fi Series"/>
    <s v="A highly charged post apocalyptic sci fi series that pulls no punches!"/>
    <x v="12"/>
    <n v="6056"/>
    <x v="0"/>
    <s v="AU"/>
    <s v="AUD"/>
    <n v="1405259940"/>
    <n v="1403051888"/>
    <b v="0"/>
    <x v="14"/>
    <b v="1"/>
    <s v="film &amp; video/television"/>
    <n v="100.93333333333334"/>
    <n v="101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x v="13"/>
    <n v="2132"/>
    <x v="0"/>
    <s v="ES"/>
    <s v="EUR"/>
    <n v="1443384840"/>
    <n v="1441790658"/>
    <b v="0"/>
    <x v="15"/>
    <b v="1"/>
    <s v="film &amp; video/television"/>
    <n v="106.60000000000001"/>
    <n v="107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x v="14"/>
    <n v="12029"/>
    <x v="0"/>
    <s v="US"/>
    <s v="USD"/>
    <n v="1402896600"/>
    <n v="1398971211"/>
    <b v="0"/>
    <x v="16"/>
    <b v="1"/>
    <s v="film &amp; video/television"/>
    <n v="100.24166666666667"/>
    <n v="101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x v="15"/>
    <n v="1510"/>
    <x v="0"/>
    <s v="GB"/>
    <s v="GBP"/>
    <n v="1415126022"/>
    <n v="1412530422"/>
    <b v="0"/>
    <x v="17"/>
    <b v="1"/>
    <s v="film &amp; video/television"/>
    <n v="100.66666666666666"/>
    <n v="101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x v="11"/>
    <n v="31896.33"/>
    <x v="0"/>
    <s v="US"/>
    <s v="USD"/>
    <n v="1410958856"/>
    <n v="1408366856"/>
    <b v="0"/>
    <x v="18"/>
    <b v="1"/>
    <s v="film &amp; video/television"/>
    <n v="106.32110000000002"/>
    <n v="107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x v="16"/>
    <n v="1235"/>
    <x v="0"/>
    <s v="US"/>
    <s v="USD"/>
    <n v="1437420934"/>
    <n v="1434828934"/>
    <b v="0"/>
    <x v="19"/>
    <b v="1"/>
    <s v="film &amp; video/television"/>
    <n v="145.29411764705881"/>
    <n v="146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x v="13"/>
    <n v="2004"/>
    <x v="0"/>
    <s v="US"/>
    <s v="USD"/>
    <n v="1442167912"/>
    <n v="1436983912"/>
    <b v="0"/>
    <x v="20"/>
    <b v="1"/>
    <s v="film &amp; video/television"/>
    <n v="100.2"/>
    <n v="101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x v="17"/>
    <n v="20190"/>
    <x v="0"/>
    <s v="US"/>
    <s v="USD"/>
    <n v="1411743789"/>
    <n v="1409151789"/>
    <b v="0"/>
    <x v="21"/>
    <b v="1"/>
    <s v="film &amp; video/television"/>
    <n v="109.13513513513513"/>
    <n v="110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x v="18"/>
    <n v="410"/>
    <x v="0"/>
    <s v="US"/>
    <s v="USD"/>
    <n v="1420099140"/>
    <n v="1418766740"/>
    <b v="0"/>
    <x v="22"/>
    <b v="1"/>
    <s v="film &amp; video/television"/>
    <n v="117.14285714285715"/>
    <n v="118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x v="13"/>
    <n v="2370"/>
    <x v="0"/>
    <s v="US"/>
    <s v="USD"/>
    <n v="1430407200"/>
    <n v="1428086501"/>
    <b v="0"/>
    <x v="23"/>
    <b v="1"/>
    <s v="film &amp; video/television"/>
    <n v="118.5"/>
    <n v="119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x v="19"/>
    <n v="38082.69"/>
    <x v="0"/>
    <s v="US"/>
    <s v="USD"/>
    <n v="1442345940"/>
    <n v="1439494863"/>
    <b v="0"/>
    <x v="24"/>
    <b v="1"/>
    <s v="film &amp; video/television"/>
    <n v="108.80768571428572"/>
    <n v="109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x v="20"/>
    <n v="800"/>
    <x v="0"/>
    <s v="US"/>
    <s v="USD"/>
    <n v="1452299761"/>
    <n v="1447115761"/>
    <b v="0"/>
    <x v="25"/>
    <b v="1"/>
    <s v="film &amp; video/television"/>
    <n v="133.33333333333331"/>
    <n v="134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x v="21"/>
    <n v="1940"/>
    <x v="0"/>
    <s v="US"/>
    <s v="USD"/>
    <n v="1408278144"/>
    <n v="1404822144"/>
    <b v="0"/>
    <x v="10"/>
    <b v="1"/>
    <s v="film &amp; video/television"/>
    <n v="155.20000000000002"/>
    <n v="156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x v="22"/>
    <n v="22345"/>
    <x v="0"/>
    <s v="NZ"/>
    <s v="NZD"/>
    <n v="1416113833"/>
    <n v="1413518233"/>
    <b v="0"/>
    <x v="3"/>
    <b v="1"/>
    <s v="film &amp; video/television"/>
    <n v="111.72500000000001"/>
    <n v="112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x v="14"/>
    <n v="12042"/>
    <x v="0"/>
    <s v="US"/>
    <s v="USD"/>
    <n v="1450307284"/>
    <n v="1447715284"/>
    <b v="0"/>
    <x v="26"/>
    <b v="1"/>
    <s v="film &amp; video/television"/>
    <n v="100.35000000000001"/>
    <n v="1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x v="9"/>
    <n v="3700"/>
    <x v="0"/>
    <s v="GB"/>
    <s v="GBP"/>
    <n v="1406045368"/>
    <n v="1403453368"/>
    <b v="0"/>
    <x v="27"/>
    <b v="1"/>
    <s v="film &amp; video/television"/>
    <n v="123.33333333333334"/>
    <n v="12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x v="23"/>
    <n v="4051.99"/>
    <x v="0"/>
    <s v="US"/>
    <s v="USD"/>
    <n v="1408604515"/>
    <n v="1406012515"/>
    <b v="0"/>
    <x v="28"/>
    <b v="1"/>
    <s v="film &amp; video/television"/>
    <n v="101.29975"/>
    <n v="102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x v="24"/>
    <n v="13"/>
    <x v="0"/>
    <s v="US"/>
    <s v="USD"/>
    <n v="1453748434"/>
    <n v="1452193234"/>
    <b v="0"/>
    <x v="29"/>
    <b v="1"/>
    <s v="film &amp; video/television"/>
    <n v="100"/>
    <n v="100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x v="25"/>
    <n v="28520"/>
    <x v="0"/>
    <s v="US"/>
    <s v="USD"/>
    <n v="1463111940"/>
    <n v="1459523017"/>
    <b v="0"/>
    <x v="30"/>
    <b v="1"/>
    <s v="film &amp; video/television"/>
    <n v="100.24604569420035"/>
    <n v="101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x v="26"/>
    <n v="5360"/>
    <x v="0"/>
    <s v="US"/>
    <s v="USD"/>
    <n v="1447001501"/>
    <n v="1444405901"/>
    <b v="0"/>
    <x v="31"/>
    <b v="1"/>
    <s v="film &amp; video/television"/>
    <n v="102.0952380952381"/>
    <n v="103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x v="27"/>
    <n v="3392"/>
    <x v="0"/>
    <s v="US"/>
    <s v="USD"/>
    <n v="1407224601"/>
    <n v="1405928601"/>
    <b v="0"/>
    <x v="32"/>
    <b v="1"/>
    <s v="film &amp; video/television"/>
    <n v="130.46153846153845"/>
    <n v="131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x v="28"/>
    <n v="1665"/>
    <x v="0"/>
    <s v="US"/>
    <s v="USD"/>
    <n v="1430179200"/>
    <n v="1428130814"/>
    <b v="0"/>
    <x v="33"/>
    <b v="1"/>
    <s v="film &amp; video/television"/>
    <n v="166.5"/>
    <n v="167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x v="12"/>
    <n v="8529"/>
    <x v="0"/>
    <s v="US"/>
    <s v="USD"/>
    <n v="1428128525"/>
    <n v="1425540125"/>
    <b v="0"/>
    <x v="34"/>
    <b v="1"/>
    <s v="film &amp; video/television"/>
    <n v="142.15"/>
    <n v="143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x v="29"/>
    <n v="40357"/>
    <x v="0"/>
    <s v="US"/>
    <s v="USD"/>
    <n v="1425055079"/>
    <n v="1422463079"/>
    <b v="0"/>
    <x v="35"/>
    <b v="1"/>
    <s v="film &amp; video/television"/>
    <n v="183.44090909090909"/>
    <n v="184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x v="30"/>
    <n v="2751"/>
    <x v="0"/>
    <s v="US"/>
    <s v="USD"/>
    <n v="1368235344"/>
    <n v="1365643344"/>
    <b v="0"/>
    <x v="36"/>
    <b v="1"/>
    <s v="film &amp; video/television"/>
    <n v="110.04"/>
    <n v="111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x v="31"/>
    <n v="32745"/>
    <x v="0"/>
    <s v="GB"/>
    <s v="GBP"/>
    <n v="1401058740"/>
    <n v="1398388068"/>
    <b v="0"/>
    <x v="37"/>
    <b v="1"/>
    <s v="film &amp; video/television"/>
    <n v="130.98000000000002"/>
    <n v="13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x v="13"/>
    <n v="2027"/>
    <x v="0"/>
    <s v="US"/>
    <s v="USD"/>
    <n v="1403150400"/>
    <n v="1401426488"/>
    <b v="0"/>
    <x v="38"/>
    <b v="1"/>
    <s v="film &amp; video/television"/>
    <n v="101.35000000000001"/>
    <n v="102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x v="13"/>
    <n v="2000"/>
    <x v="0"/>
    <s v="US"/>
    <s v="USD"/>
    <n v="1412516354"/>
    <n v="1409924354"/>
    <b v="0"/>
    <x v="10"/>
    <b v="1"/>
    <s v="film &amp; video/television"/>
    <n v="100"/>
    <n v="100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x v="32"/>
    <n v="19860"/>
    <x v="0"/>
    <s v="US"/>
    <s v="USD"/>
    <n v="1419780026"/>
    <n v="1417188026"/>
    <b v="0"/>
    <x v="39"/>
    <b v="1"/>
    <s v="film &amp; video/television"/>
    <n v="141.85714285714286"/>
    <n v="142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x v="3"/>
    <n v="30866"/>
    <x v="0"/>
    <s v="US"/>
    <s v="USD"/>
    <n v="1405209600"/>
    <n v="1402599486"/>
    <b v="0"/>
    <x v="40"/>
    <b v="1"/>
    <s v="film &amp; video/television"/>
    <n v="308.65999999999997"/>
    <n v="309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x v="13"/>
    <n v="2000"/>
    <x v="0"/>
    <s v="US"/>
    <s v="USD"/>
    <n v="1412648537"/>
    <n v="1408760537"/>
    <b v="0"/>
    <x v="41"/>
    <b v="1"/>
    <s v="film &amp; video/television"/>
    <n v="100"/>
    <n v="100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x v="10"/>
    <n v="6000"/>
    <x v="0"/>
    <s v="US"/>
    <s v="USD"/>
    <n v="1461769107"/>
    <n v="1459177107"/>
    <b v="0"/>
    <x v="42"/>
    <b v="1"/>
    <s v="film &amp; video/television"/>
    <n v="120"/>
    <n v="120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x v="33"/>
    <n v="8750"/>
    <x v="0"/>
    <s v="AU"/>
    <s v="AUD"/>
    <n v="1450220974"/>
    <n v="1447628974"/>
    <b v="0"/>
    <x v="43"/>
    <b v="1"/>
    <s v="film &amp; video/television"/>
    <n v="104.16666666666667"/>
    <n v="105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x v="10"/>
    <n v="5380.55"/>
    <x v="0"/>
    <s v="US"/>
    <s v="USD"/>
    <n v="1419021607"/>
    <n v="1413834007"/>
    <b v="0"/>
    <x v="16"/>
    <b v="1"/>
    <s v="film &amp; video/television"/>
    <n v="107.61100000000002"/>
    <n v="108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x v="13"/>
    <n v="2159"/>
    <x v="0"/>
    <s v="GB"/>
    <s v="GBP"/>
    <n v="1425211200"/>
    <n v="1422534260"/>
    <b v="0"/>
    <x v="44"/>
    <b v="1"/>
    <s v="film &amp; video/television"/>
    <n v="107.94999999999999"/>
    <n v="108"/>
    <n v="56.815789473684212"/>
    <x v="0"/>
    <s v="television"/>
    <x v="48"/>
    <d v="2015-03-01T12:00:00"/>
  </r>
  <r>
    <n v="49"/>
    <s v="Driving Jersey - Season Five"/>
    <s v="Driving Jersey is real people telling real stories."/>
    <x v="14"/>
    <n v="12000"/>
    <x v="0"/>
    <s v="US"/>
    <s v="USD"/>
    <n v="1445660045"/>
    <n v="1443068045"/>
    <b v="0"/>
    <x v="45"/>
    <b v="1"/>
    <s v="film &amp; video/television"/>
    <n v="100"/>
    <n v="100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x v="20"/>
    <n v="600"/>
    <x v="0"/>
    <s v="GB"/>
    <s v="GBP"/>
    <n v="1422637200"/>
    <n v="1419271458"/>
    <b v="0"/>
    <x v="19"/>
    <b v="1"/>
    <s v="film &amp; video/television"/>
    <n v="100"/>
    <n v="100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x v="34"/>
    <n v="14082"/>
    <x v="0"/>
    <s v="US"/>
    <s v="USD"/>
    <n v="1439245037"/>
    <n v="1436653037"/>
    <b v="0"/>
    <x v="46"/>
    <b v="1"/>
    <s v="film &amp; video/television"/>
    <n v="128.0181818181818"/>
    <n v="129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x v="3"/>
    <n v="11621"/>
    <x v="0"/>
    <s v="US"/>
    <s v="USD"/>
    <n v="1405615846"/>
    <n v="1403023846"/>
    <b v="0"/>
    <x v="47"/>
    <b v="1"/>
    <s v="film &amp; video/television"/>
    <n v="116.21"/>
    <n v="117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x v="9"/>
    <n v="3289"/>
    <x v="0"/>
    <s v="US"/>
    <s v="USD"/>
    <n v="1396648800"/>
    <n v="1395407445"/>
    <b v="0"/>
    <x v="27"/>
    <b v="1"/>
    <s v="film &amp; video/television"/>
    <n v="109.63333333333334"/>
    <n v="110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x v="3"/>
    <n v="10100"/>
    <x v="0"/>
    <s v="US"/>
    <s v="USD"/>
    <n v="1451063221"/>
    <n v="1448471221"/>
    <b v="0"/>
    <x v="47"/>
    <b v="1"/>
    <s v="film &amp; video/television"/>
    <n v="101"/>
    <n v="1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x v="35"/>
    <n v="11090"/>
    <x v="0"/>
    <s v="US"/>
    <s v="USD"/>
    <n v="1464390916"/>
    <n v="1462576516"/>
    <b v="0"/>
    <x v="48"/>
    <b v="1"/>
    <s v="film &amp; video/television"/>
    <n v="128.95348837209301"/>
    <n v="129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x v="6"/>
    <n v="8581"/>
    <x v="0"/>
    <s v="GB"/>
    <s v="GBP"/>
    <n v="1433779200"/>
    <n v="1432559424"/>
    <b v="0"/>
    <x v="49"/>
    <b v="1"/>
    <s v="film &amp; video/television"/>
    <n v="107.26249999999999"/>
    <n v="108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x v="36"/>
    <n v="15285"/>
    <x v="0"/>
    <s v="US"/>
    <s v="USD"/>
    <n v="1429991962"/>
    <n v="1427399962"/>
    <b v="0"/>
    <x v="50"/>
    <b v="1"/>
    <s v="film &amp; video/television"/>
    <n v="101.89999999999999"/>
    <n v="102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x v="3"/>
    <n v="10291"/>
    <x v="0"/>
    <s v="US"/>
    <s v="USD"/>
    <n v="1416423172"/>
    <n v="1413827572"/>
    <b v="0"/>
    <x v="11"/>
    <b v="1"/>
    <s v="film &amp; video/television"/>
    <n v="102.91"/>
    <n v="103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x v="22"/>
    <n v="20025.14"/>
    <x v="0"/>
    <s v="US"/>
    <s v="USD"/>
    <n v="1442264400"/>
    <n v="1439530776"/>
    <b v="0"/>
    <x v="51"/>
    <b v="1"/>
    <s v="film &amp; video/television"/>
    <n v="100.12570000000001"/>
    <n v="1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x v="37"/>
    <n v="4648.33"/>
    <x v="0"/>
    <s v="GB"/>
    <s v="GBP"/>
    <n v="1395532800"/>
    <n v="1393882717"/>
    <b v="0"/>
    <x v="52"/>
    <b v="1"/>
    <s v="film &amp; video/shorts"/>
    <n v="103.29622222222221"/>
    <n v="104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x v="10"/>
    <n v="7415"/>
    <x v="0"/>
    <s v="US"/>
    <s v="USD"/>
    <n v="1370547157"/>
    <n v="1368646357"/>
    <b v="0"/>
    <x v="23"/>
    <b v="1"/>
    <s v="film &amp; video/shorts"/>
    <n v="148.30000000000001"/>
    <n v="149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x v="9"/>
    <n v="4642"/>
    <x v="0"/>
    <s v="US"/>
    <s v="USD"/>
    <n v="1362337878"/>
    <n v="1360177878"/>
    <b v="0"/>
    <x v="53"/>
    <b v="1"/>
    <s v="film &amp; video/shorts"/>
    <n v="154.73333333333332"/>
    <n v="155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x v="13"/>
    <n v="2270.37"/>
    <x v="0"/>
    <s v="US"/>
    <s v="USD"/>
    <n v="1388206740"/>
    <n v="1386194013"/>
    <b v="0"/>
    <x v="31"/>
    <b v="1"/>
    <s v="film &amp; video/shorts"/>
    <n v="113.51849999999999"/>
    <n v="114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x v="38"/>
    <n v="2080"/>
    <x v="0"/>
    <s v="US"/>
    <s v="USD"/>
    <n v="1373243181"/>
    <n v="1370651181"/>
    <b v="0"/>
    <x v="54"/>
    <b v="1"/>
    <s v="film &amp; video/shorts"/>
    <n v="173.33333333333334"/>
    <n v="17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x v="39"/>
    <n v="7527"/>
    <x v="0"/>
    <s v="CA"/>
    <s v="CAD"/>
    <n v="1407736740"/>
    <n v="1405453354"/>
    <b v="0"/>
    <x v="7"/>
    <b v="1"/>
    <s v="film &amp; video/shorts"/>
    <n v="107.52857142857141"/>
    <n v="108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x v="13"/>
    <n v="2372"/>
    <x v="0"/>
    <s v="US"/>
    <s v="USD"/>
    <n v="1468873420"/>
    <n v="1466281420"/>
    <b v="0"/>
    <x v="55"/>
    <b v="1"/>
    <s v="film &amp; video/shorts"/>
    <n v="118.6"/>
    <n v="11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x v="13"/>
    <n v="2325"/>
    <x v="0"/>
    <s v="US"/>
    <s v="USD"/>
    <n v="1342360804"/>
    <n v="1339768804"/>
    <b v="0"/>
    <x v="9"/>
    <b v="1"/>
    <s v="film &amp; video/shorts"/>
    <n v="116.25000000000001"/>
    <n v="117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x v="20"/>
    <n v="763"/>
    <x v="0"/>
    <s v="GB"/>
    <s v="GBP"/>
    <n v="1393162791"/>
    <n v="1390570791"/>
    <b v="0"/>
    <x v="17"/>
    <b v="1"/>
    <s v="film &amp; video/shorts"/>
    <n v="127.16666666666667"/>
    <n v="128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x v="3"/>
    <n v="11094.23"/>
    <x v="0"/>
    <s v="US"/>
    <s v="USD"/>
    <n v="1317538740"/>
    <n v="1314765025"/>
    <b v="0"/>
    <x v="56"/>
    <b v="1"/>
    <s v="film &amp; video/shorts"/>
    <n v="110.9423"/>
    <n v="111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x v="2"/>
    <n v="636"/>
    <x v="0"/>
    <s v="US"/>
    <s v="USD"/>
    <n v="1315171845"/>
    <n v="1309987845"/>
    <b v="0"/>
    <x v="57"/>
    <b v="1"/>
    <s v="film &amp; video/shorts"/>
    <n v="127.2"/>
    <n v="128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x v="40"/>
    <n v="2231"/>
    <x v="0"/>
    <s v="US"/>
    <s v="USD"/>
    <n v="1338186657"/>
    <n v="1333002657"/>
    <b v="0"/>
    <x v="58"/>
    <b v="1"/>
    <s v="film &amp; video/shorts"/>
    <n v="123.94444444444443"/>
    <n v="124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x v="41"/>
    <n v="2385"/>
    <x v="0"/>
    <s v="US"/>
    <s v="USD"/>
    <n v="1352937600"/>
    <n v="1351210481"/>
    <b v="0"/>
    <x v="14"/>
    <b v="1"/>
    <s v="film &amp; video/shorts"/>
    <n v="108.40909090909091"/>
    <n v="1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x v="42"/>
    <n v="900"/>
    <x v="0"/>
    <s v="US"/>
    <s v="USD"/>
    <n v="1304395140"/>
    <n v="1297620584"/>
    <b v="0"/>
    <x v="59"/>
    <b v="1"/>
    <s v="film &amp; video/shorts"/>
    <n v="100"/>
    <n v="100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x v="2"/>
    <n v="564.66"/>
    <x v="0"/>
    <s v="FR"/>
    <s v="EUR"/>
    <n v="1453376495"/>
    <n v="1450784495"/>
    <b v="0"/>
    <x v="60"/>
    <b v="1"/>
    <s v="film &amp; video/shorts"/>
    <n v="112.93199999999999"/>
    <n v="113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x v="8"/>
    <n v="4040"/>
    <x v="0"/>
    <s v="US"/>
    <s v="USD"/>
    <n v="1366693272"/>
    <n v="1364101272"/>
    <b v="0"/>
    <x v="5"/>
    <b v="1"/>
    <s v="film &amp; video/shorts"/>
    <n v="115.42857142857143"/>
    <n v="116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x v="43"/>
    <n v="460"/>
    <x v="0"/>
    <s v="US"/>
    <s v="USD"/>
    <n v="1325007358"/>
    <n v="1319819758"/>
    <b v="0"/>
    <x v="41"/>
    <b v="1"/>
    <s v="film &amp; video/shorts"/>
    <n v="153.33333333333334"/>
    <n v="15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x v="44"/>
    <n v="1570"/>
    <x v="0"/>
    <s v="US"/>
    <s v="USD"/>
    <n v="1337569140"/>
    <n v="1332991717"/>
    <b v="0"/>
    <x v="55"/>
    <b v="1"/>
    <s v="film &amp; video/shorts"/>
    <n v="392.5"/>
    <n v="393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x v="45"/>
    <n v="1351"/>
    <x v="0"/>
    <s v="FR"/>
    <s v="EUR"/>
    <n v="1472751121"/>
    <n v="1471887121"/>
    <b v="0"/>
    <x v="2"/>
    <b v="1"/>
    <s v="film &amp; video/shorts"/>
    <n v="2702"/>
    <n v="27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x v="46"/>
    <n v="1651"/>
    <x v="0"/>
    <s v="GB"/>
    <s v="GBP"/>
    <n v="1398451093"/>
    <n v="1395859093"/>
    <b v="0"/>
    <x v="14"/>
    <b v="1"/>
    <s v="film &amp; video/shorts"/>
    <n v="127"/>
    <n v="1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x v="14"/>
    <n v="12870"/>
    <x v="0"/>
    <s v="US"/>
    <s v="USD"/>
    <n v="1386640856"/>
    <n v="1383616856"/>
    <b v="0"/>
    <x v="5"/>
    <b v="1"/>
    <s v="film &amp; video/shorts"/>
    <n v="107.25"/>
    <n v="108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x v="47"/>
    <n v="1485"/>
    <x v="0"/>
    <s v="US"/>
    <s v="USD"/>
    <n v="1342234920"/>
    <n v="1341892127"/>
    <b v="0"/>
    <x v="33"/>
    <b v="1"/>
    <s v="film &amp; video/shorts"/>
    <n v="198"/>
    <n v="1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x v="23"/>
    <n v="4000.5"/>
    <x v="0"/>
    <s v="US"/>
    <s v="USD"/>
    <n v="1318189261"/>
    <n v="1315597261"/>
    <b v="0"/>
    <x v="61"/>
    <b v="1"/>
    <s v="film &amp; video/shorts"/>
    <n v="100.01249999999999"/>
    <n v="101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x v="48"/>
    <n v="205"/>
    <x v="0"/>
    <s v="GB"/>
    <s v="GBP"/>
    <n v="1424604600"/>
    <n v="1423320389"/>
    <b v="0"/>
    <x v="62"/>
    <b v="1"/>
    <s v="film &amp; video/shorts"/>
    <n v="102.49999999999999"/>
    <n v="103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x v="2"/>
    <n v="500"/>
    <x v="0"/>
    <s v="US"/>
    <s v="USD"/>
    <n v="1305483086"/>
    <n v="1302891086"/>
    <b v="0"/>
    <x v="63"/>
    <b v="1"/>
    <s v="film &amp; video/shorts"/>
    <n v="100"/>
    <n v="100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x v="38"/>
    <n v="1506"/>
    <x v="0"/>
    <s v="US"/>
    <s v="USD"/>
    <n v="1316746837"/>
    <n v="1314154837"/>
    <b v="0"/>
    <x v="64"/>
    <b v="1"/>
    <s v="film &amp; video/shorts"/>
    <n v="125.49999999999999"/>
    <n v="126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x v="12"/>
    <n v="6388"/>
    <x v="0"/>
    <s v="FR"/>
    <s v="EUR"/>
    <n v="1451226045"/>
    <n v="1444828845"/>
    <b v="0"/>
    <x v="57"/>
    <b v="1"/>
    <s v="film &amp; video/shorts"/>
    <n v="106.46666666666667"/>
    <n v="10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x v="30"/>
    <n v="2615"/>
    <x v="0"/>
    <s v="US"/>
    <s v="USD"/>
    <n v="1275529260"/>
    <n v="1274705803"/>
    <b v="0"/>
    <x v="20"/>
    <b v="1"/>
    <s v="film &amp; video/shorts"/>
    <n v="104.60000000000001"/>
    <n v="105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x v="8"/>
    <n v="3600"/>
    <x v="0"/>
    <s v="US"/>
    <s v="USD"/>
    <n v="1403452131"/>
    <n v="1401205731"/>
    <b v="0"/>
    <x v="65"/>
    <b v="1"/>
    <s v="film &amp; video/shorts"/>
    <n v="102.85714285714285"/>
    <n v="103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x v="12"/>
    <n v="6904"/>
    <x v="0"/>
    <s v="US"/>
    <s v="USD"/>
    <n v="1370196192"/>
    <n v="1368036192"/>
    <b v="0"/>
    <x v="66"/>
    <b v="1"/>
    <s v="film &amp; video/shorts"/>
    <n v="115.06666666666668"/>
    <n v="116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x v="2"/>
    <n v="502"/>
    <x v="0"/>
    <s v="US"/>
    <s v="USD"/>
    <n v="1310454499"/>
    <n v="1307862499"/>
    <b v="0"/>
    <x v="38"/>
    <b v="1"/>
    <s v="film &amp; video/shorts"/>
    <n v="100.4"/>
    <n v="101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x v="9"/>
    <n v="3600"/>
    <x v="0"/>
    <s v="US"/>
    <s v="USD"/>
    <n v="1305625164"/>
    <n v="1300354764"/>
    <b v="0"/>
    <x v="67"/>
    <b v="1"/>
    <s v="film &amp; video/shorts"/>
    <n v="120"/>
    <n v="120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x v="10"/>
    <n v="5260"/>
    <x v="0"/>
    <s v="CA"/>
    <s v="CAD"/>
    <n v="1485936000"/>
    <n v="1481949983"/>
    <b v="0"/>
    <x v="68"/>
    <b v="1"/>
    <s v="film &amp; video/shorts"/>
    <n v="105.2"/>
    <n v="106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x v="28"/>
    <n v="1106"/>
    <x v="0"/>
    <s v="US"/>
    <s v="USD"/>
    <n v="1341349200"/>
    <n v="1338928537"/>
    <b v="0"/>
    <x v="41"/>
    <b v="1"/>
    <s v="film &amp; video/shorts"/>
    <n v="110.60000000000001"/>
    <n v="11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x v="49"/>
    <n v="260"/>
    <x v="0"/>
    <s v="GB"/>
    <s v="GBP"/>
    <n v="1396890822"/>
    <n v="1395162822"/>
    <b v="0"/>
    <x v="8"/>
    <b v="1"/>
    <s v="film &amp; video/shorts"/>
    <n v="104"/>
    <n v="1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x v="18"/>
    <n v="460"/>
    <x v="0"/>
    <s v="US"/>
    <s v="USD"/>
    <n v="1330214841"/>
    <n v="1327622841"/>
    <b v="0"/>
    <x v="64"/>
    <b v="1"/>
    <s v="film &amp; video/shorts"/>
    <n v="131.42857142857142"/>
    <n v="132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x v="15"/>
    <n v="1720"/>
    <x v="0"/>
    <s v="US"/>
    <s v="USD"/>
    <n v="1280631600"/>
    <n v="1274889241"/>
    <b v="0"/>
    <x v="69"/>
    <b v="1"/>
    <s v="film &amp; video/shorts"/>
    <n v="114.66666666666667"/>
    <n v="115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x v="44"/>
    <n v="425"/>
    <x v="0"/>
    <s v="US"/>
    <s v="USD"/>
    <n v="1310440482"/>
    <n v="1307848482"/>
    <b v="0"/>
    <x v="22"/>
    <b v="1"/>
    <s v="film &amp; video/shorts"/>
    <n v="106.25"/>
    <n v="107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x v="50"/>
    <n v="3400"/>
    <x v="0"/>
    <s v="US"/>
    <s v="USD"/>
    <n v="1354923000"/>
    <n v="1351796674"/>
    <b v="0"/>
    <x v="65"/>
    <b v="1"/>
    <s v="film &amp; video/shorts"/>
    <n v="106.25"/>
    <n v="107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x v="15"/>
    <n v="1590.29"/>
    <x v="0"/>
    <s v="US"/>
    <s v="USD"/>
    <n v="1390426799"/>
    <n v="1387834799"/>
    <b v="0"/>
    <x v="70"/>
    <b v="1"/>
    <s v="film &amp; video/shorts"/>
    <n v="106.01933333333334"/>
    <n v="107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x v="10"/>
    <n v="5000"/>
    <x v="0"/>
    <s v="US"/>
    <s v="USD"/>
    <n v="1352055886"/>
    <n v="1350324286"/>
    <b v="0"/>
    <x v="55"/>
    <b v="1"/>
    <s v="film &amp; video/shorts"/>
    <n v="100"/>
    <n v="100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x v="8"/>
    <n v="3500"/>
    <x v="0"/>
    <s v="US"/>
    <s v="USD"/>
    <n v="1359052710"/>
    <n v="1356979110"/>
    <b v="0"/>
    <x v="2"/>
    <b v="1"/>
    <s v="film &amp; video/shorts"/>
    <n v="100"/>
    <n v="100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x v="12"/>
    <n v="7665"/>
    <x v="0"/>
    <s v="US"/>
    <s v="USD"/>
    <n v="1293073733"/>
    <n v="1290481733"/>
    <b v="0"/>
    <x v="71"/>
    <b v="1"/>
    <s v="film &amp; video/shorts"/>
    <n v="127.75000000000001"/>
    <n v="128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x v="46"/>
    <n v="1367"/>
    <x v="0"/>
    <s v="GB"/>
    <s v="GBP"/>
    <n v="1394220030"/>
    <n v="1392232830"/>
    <b v="0"/>
    <x v="72"/>
    <b v="1"/>
    <s v="film &amp; video/shorts"/>
    <n v="105.15384615384616"/>
    <n v="106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x v="2"/>
    <n v="600"/>
    <x v="0"/>
    <s v="US"/>
    <s v="USD"/>
    <n v="1301792400"/>
    <n v="1299775266"/>
    <b v="0"/>
    <x v="73"/>
    <b v="1"/>
    <s v="film &amp; video/shorts"/>
    <n v="120"/>
    <n v="120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x v="41"/>
    <n v="2363"/>
    <x v="0"/>
    <s v="US"/>
    <s v="USD"/>
    <n v="1463184000"/>
    <n v="1461605020"/>
    <b v="0"/>
    <x v="65"/>
    <b v="1"/>
    <s v="film &amp; video/shorts"/>
    <n v="107.40909090909089"/>
    <n v="108"/>
    <n v="39.383333333333333"/>
    <x v="0"/>
    <s v="shorts"/>
    <x v="105"/>
    <d v="2016-05-14T00:00:00"/>
  </r>
  <r>
    <n v="106"/>
    <s v="LOST WEEKEND"/>
    <s v="A Boy. A Girl. A Car. A Serial Killer."/>
    <x v="10"/>
    <n v="5025"/>
    <x v="0"/>
    <s v="US"/>
    <s v="USD"/>
    <n v="1333391901"/>
    <n v="1332182301"/>
    <b v="0"/>
    <x v="74"/>
    <b v="1"/>
    <s v="film &amp; video/shorts"/>
    <n v="100.49999999999999"/>
    <n v="101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x v="51"/>
    <n v="7685"/>
    <x v="0"/>
    <s v="US"/>
    <s v="USD"/>
    <n v="1303688087"/>
    <n v="1301787287"/>
    <b v="0"/>
    <x v="50"/>
    <b v="1"/>
    <s v="film &amp; video/shorts"/>
    <n v="102.46666666666667"/>
    <n v="103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x v="15"/>
    <n v="3700"/>
    <x v="0"/>
    <s v="US"/>
    <s v="USD"/>
    <n v="1370011370"/>
    <n v="1364827370"/>
    <b v="0"/>
    <x v="5"/>
    <b v="1"/>
    <s v="film &amp; video/shorts"/>
    <n v="246.66666666666669"/>
    <n v="247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x v="28"/>
    <n v="2195"/>
    <x v="0"/>
    <s v="US"/>
    <s v="USD"/>
    <n v="1298680630"/>
    <n v="1296088630"/>
    <b v="0"/>
    <x v="5"/>
    <b v="1"/>
    <s v="film &amp; video/shorts"/>
    <n v="219.49999999999997"/>
    <n v="220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x v="46"/>
    <n v="1700"/>
    <x v="0"/>
    <s v="US"/>
    <s v="USD"/>
    <n v="1384408740"/>
    <n v="1381445253"/>
    <b v="0"/>
    <x v="55"/>
    <b v="1"/>
    <s v="film &amp; video/shorts"/>
    <n v="130.76923076923077"/>
    <n v="131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x v="8"/>
    <n v="5410"/>
    <x v="0"/>
    <s v="AU"/>
    <s v="AUD"/>
    <n v="1433059187"/>
    <n v="1430467187"/>
    <b v="0"/>
    <x v="28"/>
    <b v="1"/>
    <s v="film &amp; video/shorts"/>
    <n v="154.57142857142858"/>
    <n v="155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x v="10"/>
    <n v="5200"/>
    <x v="0"/>
    <s v="US"/>
    <s v="USD"/>
    <n v="1397354400"/>
    <n v="1395277318"/>
    <b v="0"/>
    <x v="75"/>
    <b v="1"/>
    <s v="film &amp; video/shorts"/>
    <n v="104"/>
    <n v="1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x v="10"/>
    <n v="7050"/>
    <x v="0"/>
    <s v="US"/>
    <s v="USD"/>
    <n v="1312642800"/>
    <n v="1311963128"/>
    <b v="0"/>
    <x v="76"/>
    <b v="1"/>
    <s v="film &amp; video/shorts"/>
    <n v="141"/>
    <n v="1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x v="9"/>
    <n v="3100"/>
    <x v="0"/>
    <s v="US"/>
    <s v="USD"/>
    <n v="1326436488"/>
    <n v="1321252488"/>
    <b v="0"/>
    <x v="2"/>
    <b v="1"/>
    <s v="film &amp; video/shorts"/>
    <n v="103.33333333333334"/>
    <n v="104"/>
    <n v="88.571428571428569"/>
    <x v="0"/>
    <s v="shorts"/>
    <x v="114"/>
    <d v="2012-01-13T06:34:48"/>
  </r>
  <r>
    <n v="115"/>
    <s v="The World's Greatest Lover"/>
    <s v="Never judge a book (or a lover) by their cover."/>
    <x v="52"/>
    <n v="632"/>
    <x v="0"/>
    <s v="US"/>
    <s v="USD"/>
    <n v="1328377444"/>
    <n v="1326217444"/>
    <b v="0"/>
    <x v="19"/>
    <b v="1"/>
    <s v="film &amp; video/shorts"/>
    <n v="140.44444444444443"/>
    <n v="141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x v="8"/>
    <n v="3978"/>
    <x v="0"/>
    <s v="US"/>
    <s v="USD"/>
    <n v="1302260155"/>
    <n v="1298289355"/>
    <b v="0"/>
    <x v="7"/>
    <b v="1"/>
    <s v="film &amp; video/shorts"/>
    <n v="113.65714285714286"/>
    <n v="114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x v="37"/>
    <n v="4522.22"/>
    <x v="0"/>
    <s v="US"/>
    <s v="USD"/>
    <n v="1276110000"/>
    <n v="1268337744"/>
    <b v="0"/>
    <x v="74"/>
    <b v="1"/>
    <s v="film &amp; video/shorts"/>
    <n v="100.49377777777779"/>
    <n v="101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x v="10"/>
    <n v="5651.58"/>
    <x v="0"/>
    <s v="US"/>
    <s v="USD"/>
    <n v="1311902236"/>
    <n v="1309310236"/>
    <b v="0"/>
    <x v="70"/>
    <b v="1"/>
    <s v="film &amp; video/shorts"/>
    <n v="113.03159999999998"/>
    <n v="114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x v="53"/>
    <n v="3398.1"/>
    <x v="0"/>
    <s v="US"/>
    <s v="USD"/>
    <n v="1313276400"/>
    <n v="1310693986"/>
    <b v="0"/>
    <x v="77"/>
    <b v="1"/>
    <s v="film &amp; video/shorts"/>
    <n v="104.55692307692308"/>
    <n v="105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x v="54"/>
    <n v="10"/>
    <x v="1"/>
    <s v="HK"/>
    <s v="HKD"/>
    <n v="1475457107"/>
    <n v="1472865107"/>
    <b v="0"/>
    <x v="29"/>
    <b v="0"/>
    <s v="film &amp; video/science fiction"/>
    <n v="1.4285714285714287E-2"/>
    <n v="1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x v="9"/>
    <n v="1"/>
    <x v="1"/>
    <s v="US"/>
    <s v="USD"/>
    <n v="1429352160"/>
    <n v="1427993710"/>
    <b v="0"/>
    <x v="29"/>
    <b v="0"/>
    <s v="film &amp; video/science fiction"/>
    <n v="3.3333333333333333E-2"/>
    <n v="1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x v="55"/>
    <n v="0"/>
    <x v="1"/>
    <s v="US"/>
    <s v="USD"/>
    <n v="1476094907"/>
    <n v="1470910907"/>
    <b v="0"/>
    <x v="78"/>
    <b v="0"/>
    <s v="film &amp; video/science fiction"/>
    <n v="0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x v="56"/>
    <n v="151"/>
    <x v="1"/>
    <s v="US"/>
    <s v="USD"/>
    <n v="1414533600"/>
    <n v="1411411564"/>
    <b v="0"/>
    <x v="79"/>
    <b v="0"/>
    <s v="film &amp; video/science fiction"/>
    <n v="0.27454545454545454"/>
    <n v="1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x v="23"/>
    <n v="0"/>
    <x v="1"/>
    <s v="US"/>
    <s v="USD"/>
    <n v="1431728242"/>
    <n v="1429568242"/>
    <b v="0"/>
    <x v="78"/>
    <b v="0"/>
    <s v="film &amp; video/science fiction"/>
    <n v="0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x v="2"/>
    <n v="70"/>
    <x v="1"/>
    <s v="CA"/>
    <s v="CAD"/>
    <n v="1486165880"/>
    <n v="1480981880"/>
    <b v="0"/>
    <x v="79"/>
    <b v="0"/>
    <s v="film &amp; video/science fiction"/>
    <n v="14.000000000000002"/>
    <n v="14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x v="31"/>
    <n v="1387"/>
    <x v="1"/>
    <s v="US"/>
    <s v="USD"/>
    <n v="1433988000"/>
    <n v="1431353337"/>
    <b v="0"/>
    <x v="62"/>
    <b v="0"/>
    <s v="film &amp; video/science fiction"/>
    <n v="5.548"/>
    <n v="6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x v="6"/>
    <n v="190"/>
    <x v="1"/>
    <s v="US"/>
    <s v="USD"/>
    <n v="1428069541"/>
    <n v="1425481141"/>
    <b v="0"/>
    <x v="80"/>
    <b v="0"/>
    <s v="film &amp; video/science fiction"/>
    <n v="2.375"/>
    <n v="3"/>
    <n v="47.5"/>
    <x v="0"/>
    <s v="science fiction"/>
    <x v="127"/>
    <d v="2015-04-03T13:59:01"/>
  </r>
  <r>
    <n v="128"/>
    <s v="Ralphi3 (Canceled)"/>
    <s v="A Science Fiction film filled with entertainment and Excitement"/>
    <x v="57"/>
    <n v="1867"/>
    <x v="1"/>
    <s v="US"/>
    <s v="USD"/>
    <n v="1476941293"/>
    <n v="1473917293"/>
    <b v="0"/>
    <x v="79"/>
    <b v="0"/>
    <s v="film &amp; video/science fiction"/>
    <n v="1.867"/>
    <n v="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x v="22"/>
    <n v="0"/>
    <x v="1"/>
    <s v="US"/>
    <s v="USD"/>
    <n v="1414708183"/>
    <n v="1409524183"/>
    <b v="0"/>
    <x v="78"/>
    <b v="0"/>
    <s v="film &amp; video/science fiction"/>
    <n v="0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x v="20"/>
    <n v="0"/>
    <x v="1"/>
    <s v="GB"/>
    <s v="GBP"/>
    <n v="1402949760"/>
    <n v="1400536692"/>
    <b v="0"/>
    <x v="78"/>
    <b v="0"/>
    <s v="film &amp; video/science fiction"/>
    <n v="0"/>
    <n v="0"/>
    <e v="#DIV/0!"/>
    <x v="0"/>
    <s v="science fiction"/>
    <x v="130"/>
    <d v="2014-06-16T20:16:00"/>
  </r>
  <r>
    <n v="131"/>
    <s v="I (Canceled)"/>
    <s v="I"/>
    <x v="38"/>
    <n v="0"/>
    <x v="1"/>
    <s v="US"/>
    <s v="USD"/>
    <n v="1467763200"/>
    <n v="1466453161"/>
    <b v="0"/>
    <x v="78"/>
    <b v="0"/>
    <s v="film &amp; video/science fiction"/>
    <n v="0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x v="58"/>
    <n v="7655"/>
    <x v="1"/>
    <s v="US"/>
    <s v="USD"/>
    <n v="1415392207"/>
    <n v="1411500607"/>
    <b v="0"/>
    <x v="75"/>
    <b v="0"/>
    <s v="film &amp; video/science fiction"/>
    <n v="9.5687499999999996"/>
    <n v="10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x v="59"/>
    <n v="0"/>
    <x v="1"/>
    <s v="US"/>
    <s v="USD"/>
    <n v="1464715860"/>
    <n v="1462130584"/>
    <b v="0"/>
    <x v="78"/>
    <b v="0"/>
    <s v="film &amp; video/science fiction"/>
    <n v="0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x v="10"/>
    <n v="0"/>
    <x v="1"/>
    <s v="US"/>
    <s v="USD"/>
    <n v="1441386000"/>
    <n v="1438811418"/>
    <b v="0"/>
    <x v="78"/>
    <b v="0"/>
    <s v="film &amp; video/science fiction"/>
    <n v="0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x v="9"/>
    <n v="403"/>
    <x v="1"/>
    <s v="US"/>
    <s v="USD"/>
    <n v="1404241200"/>
    <n v="1401354597"/>
    <b v="0"/>
    <x v="81"/>
    <b v="0"/>
    <s v="film &amp; video/science fiction"/>
    <n v="13.433333333333334"/>
    <n v="14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x v="9"/>
    <n v="0"/>
    <x v="1"/>
    <s v="US"/>
    <s v="USD"/>
    <n v="1431771360"/>
    <n v="1427968234"/>
    <b v="0"/>
    <x v="78"/>
    <b v="0"/>
    <s v="film &amp; video/science fiction"/>
    <n v="0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x v="56"/>
    <n v="0"/>
    <x v="1"/>
    <s v="DK"/>
    <s v="DKK"/>
    <n v="1444657593"/>
    <n v="1440337593"/>
    <b v="0"/>
    <x v="78"/>
    <b v="0"/>
    <s v="film &amp; video/science fiction"/>
    <n v="0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x v="60"/>
    <n v="4712"/>
    <x v="1"/>
    <s v="US"/>
    <s v="USD"/>
    <n v="1438405140"/>
    <n v="1435731041"/>
    <b v="0"/>
    <x v="6"/>
    <b v="0"/>
    <s v="film &amp; video/science fiction"/>
    <n v="3.1413333333333333"/>
    <n v="4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x v="2"/>
    <n v="500"/>
    <x v="1"/>
    <s v="US"/>
    <s v="USD"/>
    <n v="1436738772"/>
    <n v="1435874772"/>
    <b v="0"/>
    <x v="29"/>
    <b v="0"/>
    <s v="film &amp; video/science fiction"/>
    <n v="100"/>
    <n v="100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x v="61"/>
    <n v="0"/>
    <x v="1"/>
    <s v="US"/>
    <s v="USD"/>
    <n v="1426823132"/>
    <n v="1424234732"/>
    <b v="0"/>
    <x v="78"/>
    <b v="0"/>
    <s v="film &amp; video/science fiction"/>
    <n v="0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x v="14"/>
    <n v="1293"/>
    <x v="1"/>
    <s v="US"/>
    <s v="USD"/>
    <n v="1433043623"/>
    <n v="1429155623"/>
    <b v="0"/>
    <x v="33"/>
    <b v="0"/>
    <s v="film &amp; video/science fiction"/>
    <n v="10.775"/>
    <n v="11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x v="9"/>
    <n v="10"/>
    <x v="1"/>
    <s v="US"/>
    <s v="USD"/>
    <n v="1416176778"/>
    <n v="1414358778"/>
    <b v="0"/>
    <x v="29"/>
    <b v="0"/>
    <s v="film &amp; video/science fiction"/>
    <n v="0.33333333333333337"/>
    <n v="1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x v="62"/>
    <n v="0"/>
    <x v="1"/>
    <s v="AU"/>
    <s v="AUD"/>
    <n v="1472882100"/>
    <n v="1467941542"/>
    <b v="0"/>
    <x v="78"/>
    <b v="0"/>
    <s v="film &amp; video/science fiction"/>
    <n v="0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x v="51"/>
    <n v="2070"/>
    <x v="1"/>
    <s v="CA"/>
    <s v="CAD"/>
    <n v="1428945472"/>
    <n v="1423765072"/>
    <b v="0"/>
    <x v="77"/>
    <b v="0"/>
    <s v="film &amp; video/science fiction"/>
    <n v="27.6"/>
    <n v="28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x v="37"/>
    <n v="338"/>
    <x v="1"/>
    <s v="US"/>
    <s v="USD"/>
    <n v="1439298052"/>
    <n v="1436965252"/>
    <b v="0"/>
    <x v="82"/>
    <b v="0"/>
    <s v="film &amp; video/science fiction"/>
    <n v="7.5111111111111111"/>
    <n v="8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x v="22"/>
    <n v="115"/>
    <x v="1"/>
    <s v="US"/>
    <s v="USD"/>
    <n v="1484698998"/>
    <n v="1479514998"/>
    <b v="0"/>
    <x v="83"/>
    <b v="0"/>
    <s v="film &amp; video/science fiction"/>
    <n v="0.57499999999999996"/>
    <n v="1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x v="39"/>
    <n v="0"/>
    <x v="1"/>
    <s v="GB"/>
    <s v="GBP"/>
    <n v="1420741080"/>
    <n v="1417026340"/>
    <b v="0"/>
    <x v="78"/>
    <b v="0"/>
    <s v="film &amp; video/science fiction"/>
    <n v="0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x v="63"/>
    <n v="40"/>
    <x v="1"/>
    <s v="US"/>
    <s v="USD"/>
    <n v="1456555536"/>
    <n v="1453963536"/>
    <b v="0"/>
    <x v="84"/>
    <b v="0"/>
    <s v="film &amp; video/science fiction"/>
    <n v="0.08"/>
    <n v="1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x v="3"/>
    <n v="92"/>
    <x v="1"/>
    <s v="US"/>
    <s v="USD"/>
    <n v="1419494400"/>
    <n v="1416888470"/>
    <b v="0"/>
    <x v="79"/>
    <b v="0"/>
    <s v="film &amp; video/science fiction"/>
    <n v="0.91999999999999993"/>
    <n v="1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x v="64"/>
    <n v="30112"/>
    <x v="1"/>
    <s v="US"/>
    <s v="USD"/>
    <n v="1432612382"/>
    <n v="1427428382"/>
    <b v="0"/>
    <x v="85"/>
    <b v="0"/>
    <s v="film &amp; video/science fiction"/>
    <n v="23.163076923076922"/>
    <n v="24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x v="65"/>
    <n v="140"/>
    <x v="1"/>
    <s v="AU"/>
    <s v="AUD"/>
    <n v="1434633191"/>
    <n v="1429449191"/>
    <b v="0"/>
    <x v="81"/>
    <b v="0"/>
    <s v="film &amp; video/science fiction"/>
    <n v="5.5999999999999994E-2"/>
    <n v="1"/>
    <n v="28"/>
    <x v="0"/>
    <s v="science fiction"/>
    <x v="151"/>
    <d v="2015-06-18T13:13:11"/>
  </r>
  <r>
    <n v="152"/>
    <s v="The Great Dark (Canceled)"/>
    <s v="The Great Dark is a journey through the unimaginable...and un foreseeable..."/>
    <x v="66"/>
    <n v="30"/>
    <x v="1"/>
    <s v="US"/>
    <s v="USD"/>
    <n v="1411437100"/>
    <n v="1408845100"/>
    <b v="0"/>
    <x v="84"/>
    <b v="0"/>
    <s v="film &amp; video/science fiction"/>
    <n v="7.8947368421052634E-3"/>
    <n v="1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x v="63"/>
    <n v="359"/>
    <x v="1"/>
    <s v="US"/>
    <s v="USD"/>
    <n v="1417532644"/>
    <n v="1413900244"/>
    <b v="0"/>
    <x v="73"/>
    <b v="0"/>
    <s v="film &amp; video/science fiction"/>
    <n v="0.71799999999999997"/>
    <n v="1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x v="15"/>
    <n v="40"/>
    <x v="1"/>
    <s v="US"/>
    <s v="USD"/>
    <n v="1433336895"/>
    <n v="1429621695"/>
    <b v="0"/>
    <x v="83"/>
    <b v="0"/>
    <s v="film &amp; video/science fiction"/>
    <n v="2.666666666666667"/>
    <n v="3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x v="67"/>
    <n v="81"/>
    <x v="1"/>
    <s v="US"/>
    <s v="USD"/>
    <n v="1437657935"/>
    <n v="1434201935"/>
    <b v="0"/>
    <x v="80"/>
    <b v="0"/>
    <s v="film &amp; video/science fiction"/>
    <n v="6.0000000000000001E-3"/>
    <n v="1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x v="19"/>
    <n v="1785"/>
    <x v="1"/>
    <s v="CA"/>
    <s v="CAD"/>
    <n v="1407034796"/>
    <n v="1401850796"/>
    <b v="0"/>
    <x v="41"/>
    <b v="0"/>
    <s v="film &amp; video/science fiction"/>
    <n v="5.0999999999999996"/>
    <n v="6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x v="68"/>
    <n v="8"/>
    <x v="1"/>
    <s v="US"/>
    <s v="USD"/>
    <n v="1456523572"/>
    <n v="1453931572"/>
    <b v="0"/>
    <x v="84"/>
    <b v="0"/>
    <s v="film &amp; video/science fiction"/>
    <n v="0.26711185308848079"/>
    <n v="1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x v="10"/>
    <n v="0"/>
    <x v="1"/>
    <s v="US"/>
    <s v="USD"/>
    <n v="1413942628"/>
    <n v="1411350628"/>
    <b v="0"/>
    <x v="78"/>
    <b v="0"/>
    <s v="film &amp; video/science fiction"/>
    <n v="0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x v="69"/>
    <n v="10"/>
    <x v="1"/>
    <s v="US"/>
    <s v="USD"/>
    <n v="1467541545"/>
    <n v="1464085545"/>
    <b v="0"/>
    <x v="29"/>
    <b v="0"/>
    <s v="film &amp; video/science fiction"/>
    <n v="2E-3"/>
    <n v="1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x v="10"/>
    <n v="0"/>
    <x v="2"/>
    <s v="US"/>
    <s v="USD"/>
    <n v="1439675691"/>
    <n v="1434491691"/>
    <b v="0"/>
    <x v="78"/>
    <b v="0"/>
    <s v="film &amp; video/drama"/>
    <n v="0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x v="63"/>
    <n v="5"/>
    <x v="2"/>
    <s v="US"/>
    <s v="USD"/>
    <n v="1404318595"/>
    <n v="1401726595"/>
    <b v="0"/>
    <x v="29"/>
    <b v="0"/>
    <s v="film &amp; video/drama"/>
    <n v="0.01"/>
    <n v="1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x v="70"/>
    <n v="435"/>
    <x v="2"/>
    <s v="US"/>
    <s v="USD"/>
    <n v="1408232520"/>
    <n v="1405393356"/>
    <b v="0"/>
    <x v="73"/>
    <b v="0"/>
    <s v="film &amp; video/drama"/>
    <n v="15.535714285714286"/>
    <n v="1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x v="71"/>
    <n v="0"/>
    <x v="2"/>
    <s v="US"/>
    <s v="USD"/>
    <n v="1443657600"/>
    <n v="1440716654"/>
    <b v="0"/>
    <x v="78"/>
    <b v="0"/>
    <s v="film &amp; video/drama"/>
    <n v="0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x v="72"/>
    <n v="640"/>
    <x v="2"/>
    <s v="US"/>
    <s v="USD"/>
    <n v="1411150701"/>
    <n v="1405966701"/>
    <b v="0"/>
    <x v="63"/>
    <b v="0"/>
    <s v="film &amp; video/drama"/>
    <n v="0.53333333333333333"/>
    <n v="1"/>
    <n v="91.428571428571431"/>
    <x v="0"/>
    <s v="drama"/>
    <x v="164"/>
    <d v="2014-09-19T18:18:21"/>
  </r>
  <r>
    <n v="165"/>
    <s v="NET"/>
    <s v="A teacher. A boy. The beach and a heatwave that drove them all insane."/>
    <x v="73"/>
    <n v="0"/>
    <x v="2"/>
    <s v="GB"/>
    <s v="GBP"/>
    <n v="1452613724"/>
    <n v="1450021724"/>
    <b v="0"/>
    <x v="78"/>
    <b v="0"/>
    <s v="film &amp; video/drama"/>
    <n v="0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x v="10"/>
    <n v="3000"/>
    <x v="2"/>
    <s v="US"/>
    <s v="USD"/>
    <n v="1484531362"/>
    <n v="1481939362"/>
    <b v="0"/>
    <x v="29"/>
    <b v="0"/>
    <s v="film &amp; video/drama"/>
    <n v="60"/>
    <n v="60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x v="74"/>
    <n v="11"/>
    <x v="2"/>
    <s v="US"/>
    <s v="USD"/>
    <n v="1438726535"/>
    <n v="1433542535"/>
    <b v="0"/>
    <x v="84"/>
    <b v="0"/>
    <s v="film &amp; video/drama"/>
    <n v="0.01"/>
    <n v="1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x v="6"/>
    <n v="325"/>
    <x v="2"/>
    <s v="US"/>
    <s v="USD"/>
    <n v="1426791770"/>
    <n v="1424203370"/>
    <b v="0"/>
    <x v="83"/>
    <b v="0"/>
    <s v="film &amp; video/drama"/>
    <n v="4.0625"/>
    <n v="5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x v="30"/>
    <n v="560"/>
    <x v="2"/>
    <s v="GB"/>
    <s v="GBP"/>
    <n v="1413634059"/>
    <n v="1411042059"/>
    <b v="0"/>
    <x v="73"/>
    <b v="0"/>
    <s v="film &amp; video/drama"/>
    <n v="22.400000000000002"/>
    <n v="23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x v="3"/>
    <n v="325"/>
    <x v="2"/>
    <s v="US"/>
    <s v="USD"/>
    <n v="1440912480"/>
    <n v="1438385283"/>
    <b v="0"/>
    <x v="73"/>
    <b v="0"/>
    <s v="film &amp; video/drama"/>
    <n v="3.25"/>
    <n v="4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x v="63"/>
    <n v="1"/>
    <x v="2"/>
    <s v="US"/>
    <s v="USD"/>
    <n v="1470975614"/>
    <n v="1465791614"/>
    <b v="0"/>
    <x v="29"/>
    <b v="0"/>
    <s v="film &amp; video/drama"/>
    <n v="2E-3"/>
    <n v="1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x v="75"/>
    <n v="0"/>
    <x v="2"/>
    <s v="US"/>
    <s v="USD"/>
    <n v="1426753723"/>
    <n v="1423733323"/>
    <b v="0"/>
    <x v="78"/>
    <b v="0"/>
    <s v="film &amp; video/drama"/>
    <n v="0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x v="76"/>
    <n v="0"/>
    <x v="2"/>
    <s v="GB"/>
    <s v="GBP"/>
    <n v="1425131108"/>
    <n v="1422539108"/>
    <b v="0"/>
    <x v="78"/>
    <b v="0"/>
    <s v="film &amp; video/drama"/>
    <n v="0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x v="12"/>
    <n v="0"/>
    <x v="2"/>
    <s v="NL"/>
    <s v="EUR"/>
    <n v="1431108776"/>
    <n v="1425924776"/>
    <b v="0"/>
    <x v="78"/>
    <b v="0"/>
    <s v="film &amp; video/drama"/>
    <n v="0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x v="22"/>
    <n v="1297"/>
    <x v="2"/>
    <s v="GB"/>
    <s v="GBP"/>
    <n v="1409337611"/>
    <n v="1407177611"/>
    <b v="0"/>
    <x v="55"/>
    <b v="0"/>
    <s v="film &amp; video/drama"/>
    <n v="6.4850000000000003"/>
    <n v="7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x v="15"/>
    <n v="0"/>
    <x v="2"/>
    <s v="US"/>
    <s v="USD"/>
    <n v="1438803999"/>
    <n v="1436211999"/>
    <b v="0"/>
    <x v="78"/>
    <b v="0"/>
    <s v="film &amp; video/drama"/>
    <n v="0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x v="52"/>
    <n v="180"/>
    <x v="2"/>
    <s v="US"/>
    <s v="USD"/>
    <n v="1427155726"/>
    <n v="1425690526"/>
    <b v="0"/>
    <x v="63"/>
    <b v="0"/>
    <s v="film &amp; video/drama"/>
    <n v="40"/>
    <n v="40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x v="69"/>
    <n v="0"/>
    <x v="2"/>
    <s v="ES"/>
    <s v="EUR"/>
    <n v="1448582145"/>
    <n v="1445986545"/>
    <b v="0"/>
    <x v="78"/>
    <b v="0"/>
    <s v="film &amp; video/drama"/>
    <n v="0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x v="28"/>
    <n v="200"/>
    <x v="2"/>
    <s v="US"/>
    <s v="USD"/>
    <n v="1457056555"/>
    <n v="1454464555"/>
    <b v="0"/>
    <x v="84"/>
    <b v="0"/>
    <s v="film &amp; video/drama"/>
    <n v="20"/>
    <n v="20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x v="38"/>
    <n v="401"/>
    <x v="2"/>
    <s v="GB"/>
    <s v="GBP"/>
    <n v="1428951600"/>
    <n v="1425512843"/>
    <b v="0"/>
    <x v="62"/>
    <b v="0"/>
    <s v="film &amp; video/drama"/>
    <n v="33.416666666666664"/>
    <n v="34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x v="77"/>
    <n v="722"/>
    <x v="2"/>
    <s v="GB"/>
    <s v="GBP"/>
    <n v="1434995295"/>
    <n v="1432403295"/>
    <b v="0"/>
    <x v="80"/>
    <b v="0"/>
    <s v="film &amp; video/drama"/>
    <n v="21.092608822670172"/>
    <n v="2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x v="28"/>
    <n v="0"/>
    <x v="2"/>
    <s v="US"/>
    <s v="USD"/>
    <n v="1483748232"/>
    <n v="1481156232"/>
    <b v="0"/>
    <x v="78"/>
    <b v="0"/>
    <s v="film &amp; video/drama"/>
    <n v="0"/>
    <n v="0"/>
    <e v="#DIV/0!"/>
    <x v="0"/>
    <s v="drama"/>
    <x v="182"/>
    <d v="2017-01-07T00:17:12"/>
  </r>
  <r>
    <n v="183"/>
    <s v="Three Little Words"/>
    <s v="Don't kill me until I meet my Dad"/>
    <x v="78"/>
    <n v="4482"/>
    <x v="2"/>
    <s v="GB"/>
    <s v="GBP"/>
    <n v="1417033610"/>
    <n v="1414438010"/>
    <b v="0"/>
    <x v="8"/>
    <b v="0"/>
    <s v="film &amp; video/drama"/>
    <n v="35.856000000000002"/>
    <n v="36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x v="15"/>
    <n v="51"/>
    <x v="2"/>
    <s v="CA"/>
    <s v="CAD"/>
    <n v="1409543940"/>
    <n v="1404586762"/>
    <b v="0"/>
    <x v="84"/>
    <b v="0"/>
    <s v="film &amp; video/drama"/>
    <n v="3.4000000000000004"/>
    <n v="4"/>
    <n v="25.5"/>
    <x v="0"/>
    <s v="drama"/>
    <x v="184"/>
    <d v="2014-09-01T03:59:00"/>
  </r>
  <r>
    <n v="185"/>
    <s v="BLANK Short Movie"/>
    <s v="Love has no boundaries!"/>
    <x v="79"/>
    <n v="2200"/>
    <x v="2"/>
    <s v="NO"/>
    <s v="NOK"/>
    <n v="1471557139"/>
    <n v="1468965139"/>
    <b v="0"/>
    <x v="73"/>
    <b v="0"/>
    <s v="film &amp; video/drama"/>
    <n v="5.5"/>
    <n v="6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x v="10"/>
    <n v="0"/>
    <x v="2"/>
    <s v="US"/>
    <s v="USD"/>
    <n v="1488571200"/>
    <n v="1485977434"/>
    <b v="0"/>
    <x v="78"/>
    <b v="0"/>
    <s v="film &amp; video/drama"/>
    <n v="0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x v="10"/>
    <n v="800"/>
    <x v="2"/>
    <s v="US"/>
    <s v="USD"/>
    <n v="1437461940"/>
    <n v="1435383457"/>
    <b v="0"/>
    <x v="81"/>
    <b v="0"/>
    <s v="film &amp; video/drama"/>
    <n v="16"/>
    <n v="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x v="15"/>
    <n v="0"/>
    <x v="2"/>
    <s v="US"/>
    <s v="USD"/>
    <n v="1409891015"/>
    <n v="1407299015"/>
    <b v="0"/>
    <x v="78"/>
    <b v="0"/>
    <s v="film &amp; video/drama"/>
    <n v="0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x v="69"/>
    <n v="345"/>
    <x v="2"/>
    <s v="US"/>
    <s v="USD"/>
    <n v="1472920477"/>
    <n v="1467736477"/>
    <b v="0"/>
    <x v="81"/>
    <b v="0"/>
    <s v="film &amp; video/drama"/>
    <n v="6.8999999999999992E-2"/>
    <n v="1"/>
    <n v="69"/>
    <x v="0"/>
    <s v="drama"/>
    <x v="189"/>
    <d v="2016-09-03T16:34:37"/>
  </r>
  <r>
    <n v="190"/>
    <s v="REGIONRAT, the movie"/>
    <s v="Because hope can be a 4 letter word"/>
    <x v="14"/>
    <n v="50"/>
    <x v="2"/>
    <s v="US"/>
    <s v="USD"/>
    <n v="1466091446"/>
    <n v="1465227446"/>
    <b v="0"/>
    <x v="29"/>
    <b v="0"/>
    <s v="film &amp; video/drama"/>
    <n v="0.41666666666666669"/>
    <n v="1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x v="10"/>
    <n v="250"/>
    <x v="2"/>
    <s v="AU"/>
    <s v="AUD"/>
    <n v="1443782138"/>
    <n v="1440326138"/>
    <b v="0"/>
    <x v="83"/>
    <b v="0"/>
    <s v="film &amp; video/drama"/>
    <n v="5"/>
    <n v="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x v="80"/>
    <n v="17"/>
    <x v="2"/>
    <s v="US"/>
    <s v="USD"/>
    <n v="1413572432"/>
    <n v="1410980432"/>
    <b v="0"/>
    <x v="83"/>
    <b v="0"/>
    <s v="film &amp; video/drama"/>
    <n v="1.6999999999999999E-3"/>
    <n v="1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x v="28"/>
    <n v="0"/>
    <x v="2"/>
    <s v="GB"/>
    <s v="GBP"/>
    <n v="1417217166"/>
    <n v="1412029566"/>
    <b v="0"/>
    <x v="78"/>
    <b v="0"/>
    <s v="film &amp; video/drama"/>
    <n v="0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x v="30"/>
    <n v="3"/>
    <x v="2"/>
    <s v="GB"/>
    <s v="GBP"/>
    <n v="1457308531"/>
    <n v="1452124531"/>
    <b v="0"/>
    <x v="83"/>
    <b v="0"/>
    <s v="film &amp; video/drama"/>
    <n v="0.12"/>
    <n v="1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x v="71"/>
    <n v="0"/>
    <x v="2"/>
    <s v="US"/>
    <s v="USD"/>
    <n v="1436544332"/>
    <n v="1431360332"/>
    <b v="0"/>
    <x v="78"/>
    <b v="0"/>
    <s v="film &amp; video/drama"/>
    <n v="0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x v="8"/>
    <n v="1465"/>
    <x v="2"/>
    <s v="GB"/>
    <s v="GBP"/>
    <n v="1444510800"/>
    <n v="1442062898"/>
    <b v="0"/>
    <x v="10"/>
    <b v="0"/>
    <s v="film &amp; video/drama"/>
    <n v="41.857142857142861"/>
    <n v="42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x v="30"/>
    <n v="262"/>
    <x v="2"/>
    <s v="GB"/>
    <s v="GBP"/>
    <n v="1487365200"/>
    <n v="1483734100"/>
    <b v="0"/>
    <x v="22"/>
    <b v="0"/>
    <s v="film &amp; video/drama"/>
    <n v="10.48"/>
    <n v="11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x v="31"/>
    <n v="279"/>
    <x v="2"/>
    <s v="US"/>
    <s v="USD"/>
    <n v="1412500322"/>
    <n v="1409908322"/>
    <b v="0"/>
    <x v="79"/>
    <b v="0"/>
    <s v="film &amp; video/drama"/>
    <n v="1.1159999999999999"/>
    <n v="2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x v="3"/>
    <n v="0"/>
    <x v="2"/>
    <s v="US"/>
    <s v="USD"/>
    <n v="1472698702"/>
    <n v="1470106702"/>
    <b v="0"/>
    <x v="78"/>
    <b v="0"/>
    <s v="film &amp; video/drama"/>
    <n v="0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x v="12"/>
    <n v="1571.55"/>
    <x v="2"/>
    <s v="US"/>
    <s v="USD"/>
    <n v="1410746403"/>
    <n v="1408154403"/>
    <b v="0"/>
    <x v="59"/>
    <b v="0"/>
    <s v="film &amp; video/drama"/>
    <n v="26.192500000000003"/>
    <n v="27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x v="81"/>
    <n v="380"/>
    <x v="2"/>
    <s v="US"/>
    <s v="USD"/>
    <n v="1423424329"/>
    <n v="1421696329"/>
    <b v="0"/>
    <x v="63"/>
    <b v="0"/>
    <s v="film &amp; video/drama"/>
    <n v="58.461538461538467"/>
    <n v="59"/>
    <n v="54.285714285714285"/>
    <x v="0"/>
    <s v="drama"/>
    <x v="201"/>
    <d v="2015-02-08T19:38:49"/>
  </r>
  <r>
    <n v="202"/>
    <s v="Modern Gangsters"/>
    <s v="new web series created by jonney terry"/>
    <x v="12"/>
    <n v="0"/>
    <x v="2"/>
    <s v="US"/>
    <s v="USD"/>
    <n v="1444337940"/>
    <n v="1441750564"/>
    <b v="0"/>
    <x v="78"/>
    <b v="0"/>
    <s v="film &amp; video/drama"/>
    <n v="0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x v="30"/>
    <n v="746"/>
    <x v="2"/>
    <s v="GB"/>
    <s v="GBP"/>
    <n v="1422562864"/>
    <n v="1417378864"/>
    <b v="0"/>
    <x v="22"/>
    <b v="0"/>
    <s v="film &amp; video/drama"/>
    <n v="29.84"/>
    <n v="30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x v="82"/>
    <n v="152165"/>
    <x v="2"/>
    <s v="AU"/>
    <s v="AUD"/>
    <n v="1470319203"/>
    <n v="1467727203"/>
    <b v="0"/>
    <x v="86"/>
    <b v="0"/>
    <s v="film &amp; video/drama"/>
    <n v="50.721666666666664"/>
    <n v="51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x v="6"/>
    <n v="1300"/>
    <x v="2"/>
    <s v="US"/>
    <s v="USD"/>
    <n v="1444144222"/>
    <n v="1441120222"/>
    <b v="0"/>
    <x v="57"/>
    <b v="0"/>
    <s v="film &amp; video/drama"/>
    <n v="16.25"/>
    <n v="17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x v="83"/>
    <n v="0"/>
    <x v="2"/>
    <s v="US"/>
    <s v="USD"/>
    <n v="1470441983"/>
    <n v="1468627583"/>
    <b v="0"/>
    <x v="78"/>
    <b v="0"/>
    <s v="film &amp; video/drama"/>
    <n v="0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x v="32"/>
    <n v="2130"/>
    <x v="2"/>
    <s v="CA"/>
    <s v="CAD"/>
    <n v="1420346638"/>
    <n v="1417754638"/>
    <b v="0"/>
    <x v="62"/>
    <b v="0"/>
    <s v="film &amp; video/drama"/>
    <n v="15.214285714285714"/>
    <n v="16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x v="63"/>
    <n v="0"/>
    <x v="2"/>
    <s v="AU"/>
    <s v="AUD"/>
    <n v="1418719967"/>
    <n v="1416127967"/>
    <b v="0"/>
    <x v="78"/>
    <b v="0"/>
    <s v="film &amp; video/drama"/>
    <n v="0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x v="31"/>
    <n v="0"/>
    <x v="2"/>
    <s v="US"/>
    <s v="USD"/>
    <n v="1436566135"/>
    <n v="1433974135"/>
    <b v="0"/>
    <x v="78"/>
    <b v="0"/>
    <s v="film &amp; video/drama"/>
    <n v="0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x v="14"/>
    <n v="3030"/>
    <x v="2"/>
    <s v="US"/>
    <s v="USD"/>
    <n v="1443675600"/>
    <n v="1441157592"/>
    <b v="0"/>
    <x v="51"/>
    <b v="0"/>
    <s v="film &amp; video/drama"/>
    <n v="25.25"/>
    <n v="26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x v="10"/>
    <n v="2230"/>
    <x v="2"/>
    <s v="US"/>
    <s v="USD"/>
    <n v="1442634617"/>
    <n v="1440042617"/>
    <b v="0"/>
    <x v="8"/>
    <b v="0"/>
    <s v="film &amp; video/drama"/>
    <n v="44.6"/>
    <n v="45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x v="84"/>
    <n v="1"/>
    <x v="2"/>
    <s v="US"/>
    <s v="USD"/>
    <n v="1460837320"/>
    <n v="1455656920"/>
    <b v="0"/>
    <x v="29"/>
    <b v="0"/>
    <s v="film &amp; video/drama"/>
    <n v="1.5873015873015872E-2"/>
    <n v="1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x v="63"/>
    <n v="20"/>
    <x v="2"/>
    <s v="US"/>
    <s v="USD"/>
    <n v="1439734001"/>
    <n v="1437142547"/>
    <b v="0"/>
    <x v="29"/>
    <b v="0"/>
    <s v="film &amp; video/drama"/>
    <n v="0.04"/>
    <n v="1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x v="78"/>
    <n v="1"/>
    <x v="2"/>
    <s v="US"/>
    <s v="USD"/>
    <n v="1425655349"/>
    <n v="1420471349"/>
    <b v="0"/>
    <x v="29"/>
    <b v="0"/>
    <s v="film &amp; video/drama"/>
    <n v="8.0000000000000002E-3"/>
    <n v="1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x v="85"/>
    <n v="10"/>
    <x v="2"/>
    <s v="GB"/>
    <s v="GBP"/>
    <n v="1455753540"/>
    <n v="1452058282"/>
    <b v="0"/>
    <x v="29"/>
    <b v="0"/>
    <s v="film &amp; video/drama"/>
    <n v="0.22727272727272727"/>
    <n v="1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x v="63"/>
    <n v="27849.22"/>
    <x v="2"/>
    <s v="US"/>
    <s v="USD"/>
    <n v="1429740037"/>
    <n v="1425423637"/>
    <b v="0"/>
    <x v="87"/>
    <b v="0"/>
    <s v="film &amp; video/drama"/>
    <n v="55.698440000000005"/>
    <n v="56"/>
    <n v="331.53833333333336"/>
    <x v="0"/>
    <s v="drama"/>
    <x v="216"/>
    <d v="2015-04-22T22:00:37"/>
  </r>
  <r>
    <n v="217"/>
    <s v="Bitch"/>
    <s v="A roadmovie by paw"/>
    <x v="57"/>
    <n v="11943"/>
    <x v="2"/>
    <s v="SE"/>
    <s v="SEK"/>
    <n v="1419780149"/>
    <n v="1417101749"/>
    <b v="0"/>
    <x v="44"/>
    <b v="0"/>
    <s v="film &amp; video/drama"/>
    <n v="11.943"/>
    <n v="12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x v="10"/>
    <n v="100"/>
    <x v="2"/>
    <s v="US"/>
    <s v="USD"/>
    <n v="1431702289"/>
    <n v="1426518289"/>
    <b v="0"/>
    <x v="29"/>
    <b v="0"/>
    <s v="film &amp; video/drama"/>
    <n v="2"/>
    <n v="2"/>
    <n v="100"/>
    <x v="0"/>
    <s v="drama"/>
    <x v="218"/>
    <d v="2015-05-15T15:04:49"/>
  </r>
  <r>
    <n v="219"/>
    <s v="True Colors"/>
    <s v="An hour-long pilot about a group of suburban LGBT teens coming of age in the early 90's."/>
    <x v="63"/>
    <n v="8815"/>
    <x v="2"/>
    <s v="US"/>
    <s v="USD"/>
    <n v="1459493940"/>
    <n v="1456732225"/>
    <b v="0"/>
    <x v="88"/>
    <b v="0"/>
    <s v="film &amp; video/drama"/>
    <n v="17.630000000000003"/>
    <n v="18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x v="63"/>
    <n v="360"/>
    <x v="2"/>
    <s v="US"/>
    <s v="USD"/>
    <n v="1440101160"/>
    <n v="1436542030"/>
    <b v="0"/>
    <x v="83"/>
    <b v="0"/>
    <s v="film &amp; video/drama"/>
    <n v="0.72"/>
    <n v="1"/>
    <n v="120"/>
    <x v="0"/>
    <s v="drama"/>
    <x v="220"/>
    <d v="2015-08-20T20:06:00"/>
  </r>
  <r>
    <n v="221"/>
    <s v="Archetypes"/>
    <s v="Film about Schizophrenia with Surreal Twists!"/>
    <x v="63"/>
    <n v="0"/>
    <x v="2"/>
    <s v="US"/>
    <s v="USD"/>
    <n v="1427569564"/>
    <n v="1422389164"/>
    <b v="0"/>
    <x v="78"/>
    <b v="0"/>
    <s v="film &amp; video/drama"/>
    <n v="0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x v="28"/>
    <n v="130"/>
    <x v="2"/>
    <s v="US"/>
    <s v="USD"/>
    <n v="1427423940"/>
    <n v="1422383318"/>
    <b v="0"/>
    <x v="84"/>
    <b v="0"/>
    <s v="film &amp; video/drama"/>
    <n v="13"/>
    <n v="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x v="86"/>
    <n v="0"/>
    <x v="2"/>
    <s v="US"/>
    <s v="USD"/>
    <n v="1463879100"/>
    <n v="1461287350"/>
    <b v="0"/>
    <x v="78"/>
    <b v="0"/>
    <s v="film &amp; video/drama"/>
    <n v="0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x v="87"/>
    <n v="0"/>
    <x v="2"/>
    <s v="AU"/>
    <s v="AUD"/>
    <n v="1436506726"/>
    <n v="1431322726"/>
    <b v="0"/>
    <x v="78"/>
    <b v="0"/>
    <s v="film &amp; video/drama"/>
    <n v="0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x v="48"/>
    <n v="0"/>
    <x v="2"/>
    <s v="US"/>
    <s v="USD"/>
    <n v="1460153054"/>
    <n v="1457564654"/>
    <b v="0"/>
    <x v="78"/>
    <b v="0"/>
    <s v="film &amp; video/drama"/>
    <n v="0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x v="88"/>
    <n v="250"/>
    <x v="2"/>
    <s v="GB"/>
    <s v="GBP"/>
    <n v="1433064540"/>
    <n v="1428854344"/>
    <b v="0"/>
    <x v="84"/>
    <b v="0"/>
    <s v="film &amp; video/drama"/>
    <n v="0.86206896551724133"/>
    <n v="1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x v="89"/>
    <n v="0"/>
    <x v="2"/>
    <s v="US"/>
    <s v="USD"/>
    <n v="1436477241"/>
    <n v="1433885241"/>
    <b v="0"/>
    <x v="78"/>
    <b v="0"/>
    <s v="film &amp; video/drama"/>
    <n v="0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x v="6"/>
    <n v="0"/>
    <x v="2"/>
    <s v="GB"/>
    <s v="GBP"/>
    <n v="1433176105"/>
    <n v="1427992105"/>
    <b v="0"/>
    <x v="78"/>
    <b v="0"/>
    <s v="film &amp; video/drama"/>
    <n v="0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x v="9"/>
    <n v="0"/>
    <x v="2"/>
    <s v="DE"/>
    <s v="EUR"/>
    <n v="1455402297"/>
    <n v="1452810297"/>
    <b v="0"/>
    <x v="78"/>
    <b v="0"/>
    <s v="film &amp; video/drama"/>
    <n v="0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x v="36"/>
    <n v="60"/>
    <x v="2"/>
    <s v="US"/>
    <s v="USD"/>
    <n v="1433443151"/>
    <n v="1430851151"/>
    <b v="0"/>
    <x v="84"/>
    <b v="0"/>
    <s v="film &amp; video/drama"/>
    <n v="0.4"/>
    <n v="1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x v="86"/>
    <n v="0"/>
    <x v="2"/>
    <s v="US"/>
    <s v="USD"/>
    <n v="1451775651"/>
    <n v="1449183651"/>
    <b v="0"/>
    <x v="78"/>
    <b v="0"/>
    <s v="film &amp; video/drama"/>
    <n v="0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x v="23"/>
    <n v="110"/>
    <x v="2"/>
    <s v="GB"/>
    <s v="GBP"/>
    <n v="1425066546"/>
    <n v="1422474546"/>
    <b v="0"/>
    <x v="63"/>
    <b v="0"/>
    <s v="film &amp; video/drama"/>
    <n v="2.75"/>
    <n v="3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x v="90"/>
    <n v="0"/>
    <x v="2"/>
    <s v="US"/>
    <s v="USD"/>
    <n v="1475185972"/>
    <n v="1472593972"/>
    <b v="0"/>
    <x v="78"/>
    <b v="0"/>
    <s v="film &amp; video/drama"/>
    <n v="0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x v="28"/>
    <n v="401"/>
    <x v="2"/>
    <s v="US"/>
    <s v="USD"/>
    <n v="1434847859"/>
    <n v="1431391859"/>
    <b v="0"/>
    <x v="81"/>
    <b v="0"/>
    <s v="film &amp; video/drama"/>
    <n v="40.1"/>
    <n v="41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x v="3"/>
    <n v="0"/>
    <x v="2"/>
    <s v="US"/>
    <s v="USD"/>
    <n v="1436478497"/>
    <n v="1433886497"/>
    <b v="0"/>
    <x v="78"/>
    <b v="0"/>
    <s v="film &amp; video/drama"/>
    <n v="0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x v="60"/>
    <n v="0"/>
    <x v="2"/>
    <s v="US"/>
    <s v="USD"/>
    <n v="1451952000"/>
    <n v="1447380099"/>
    <b v="0"/>
    <x v="78"/>
    <b v="0"/>
    <s v="film &amp; video/drama"/>
    <n v="0"/>
    <n v="0"/>
    <e v="#DIV/0!"/>
    <x v="0"/>
    <s v="drama"/>
    <x v="236"/>
    <d v="2016-01-05T00:00:00"/>
  </r>
  <r>
    <n v="237"/>
    <s v="Making The Choice"/>
    <s v="Making The Choice is a christian short film series."/>
    <x v="36"/>
    <n v="50"/>
    <x v="2"/>
    <s v="US"/>
    <s v="USD"/>
    <n v="1457445069"/>
    <n v="1452261069"/>
    <b v="0"/>
    <x v="29"/>
    <b v="0"/>
    <s v="film &amp; video/drama"/>
    <n v="0.33333333333333337"/>
    <n v="1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x v="91"/>
    <n v="0"/>
    <x v="2"/>
    <s v="US"/>
    <s v="USD"/>
    <n v="1483088400"/>
    <n v="1481324760"/>
    <b v="0"/>
    <x v="78"/>
    <b v="0"/>
    <s v="film &amp; video/drama"/>
    <n v="0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x v="28"/>
    <n v="250"/>
    <x v="2"/>
    <s v="AU"/>
    <s v="AUD"/>
    <n v="1446984000"/>
    <n v="1445308730"/>
    <b v="0"/>
    <x v="81"/>
    <b v="0"/>
    <s v="film &amp; video/drama"/>
    <n v="25"/>
    <n v="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x v="36"/>
    <n v="16145.12"/>
    <x v="0"/>
    <s v="US"/>
    <s v="USD"/>
    <n v="1367773211"/>
    <n v="1363885211"/>
    <b v="1"/>
    <x v="89"/>
    <b v="1"/>
    <s v="film &amp; video/documentary"/>
    <n v="107.63413333333334"/>
    <n v="108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x v="92"/>
    <n v="41000"/>
    <x v="0"/>
    <s v="US"/>
    <s v="USD"/>
    <n v="1419180304"/>
    <n v="1415292304"/>
    <b v="1"/>
    <x v="90"/>
    <b v="1"/>
    <s v="film &amp; video/documentary"/>
    <n v="112.63736263736264"/>
    <n v="113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x v="93"/>
    <n v="14750"/>
    <x v="0"/>
    <s v="US"/>
    <s v="USD"/>
    <n v="1324381790"/>
    <n v="1321357790"/>
    <b v="1"/>
    <x v="91"/>
    <b v="1"/>
    <s v="film &amp; video/documentary"/>
    <n v="113.46153846153845"/>
    <n v="114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x v="31"/>
    <n v="25648"/>
    <x v="0"/>
    <s v="US"/>
    <s v="USD"/>
    <n v="1393031304"/>
    <n v="1390439304"/>
    <b v="1"/>
    <x v="92"/>
    <b v="1"/>
    <s v="film &amp; video/documentary"/>
    <n v="102.592"/>
    <n v="103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x v="8"/>
    <n v="3981.5"/>
    <x v="0"/>
    <s v="US"/>
    <s v="USD"/>
    <n v="1268723160"/>
    <n v="1265269559"/>
    <b v="1"/>
    <x v="87"/>
    <b v="1"/>
    <s v="film &amp; video/documentary"/>
    <n v="113.75714285714287"/>
    <n v="114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x v="10"/>
    <n v="5186"/>
    <x v="0"/>
    <s v="US"/>
    <s v="USD"/>
    <n v="1345079785"/>
    <n v="1342487785"/>
    <b v="1"/>
    <x v="93"/>
    <b v="1"/>
    <s v="film &amp; video/documentary"/>
    <n v="103.71999999999998"/>
    <n v="104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x v="10"/>
    <n v="15273"/>
    <x v="0"/>
    <s v="US"/>
    <s v="USD"/>
    <n v="1292665405"/>
    <n v="1288341805"/>
    <b v="1"/>
    <x v="94"/>
    <b v="1"/>
    <s v="film &amp; video/documentary"/>
    <n v="305.46000000000004"/>
    <n v="306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x v="10"/>
    <n v="6705"/>
    <x v="0"/>
    <s v="US"/>
    <s v="USD"/>
    <n v="1287200340"/>
    <n v="1284042614"/>
    <b v="1"/>
    <x v="95"/>
    <b v="1"/>
    <s v="film &amp; video/documentary"/>
    <n v="134.1"/>
    <n v="135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x v="94"/>
    <n v="86133"/>
    <x v="0"/>
    <s v="US"/>
    <s v="USD"/>
    <n v="1325961309"/>
    <n v="1322073309"/>
    <b v="1"/>
    <x v="96"/>
    <b v="1"/>
    <s v="film &amp; video/documentary"/>
    <n v="101.33294117647058"/>
    <n v="102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x v="3"/>
    <n v="11292"/>
    <x v="0"/>
    <s v="US"/>
    <s v="USD"/>
    <n v="1282498800"/>
    <n v="1275603020"/>
    <b v="1"/>
    <x v="97"/>
    <b v="1"/>
    <s v="film &amp; video/documentary"/>
    <n v="112.92"/>
    <n v="113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x v="11"/>
    <n v="31675"/>
    <x v="0"/>
    <s v="US"/>
    <s v="USD"/>
    <n v="1370525691"/>
    <n v="1367933691"/>
    <b v="1"/>
    <x v="98"/>
    <b v="1"/>
    <s v="film &amp; video/documentary"/>
    <n v="105.58333333333334"/>
    <n v="106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x v="8"/>
    <n v="4395"/>
    <x v="0"/>
    <s v="US"/>
    <s v="USD"/>
    <n v="1337194800"/>
    <n v="1334429646"/>
    <b v="1"/>
    <x v="99"/>
    <b v="1"/>
    <s v="film &amp; video/documentary"/>
    <n v="125.57142857142858"/>
    <n v="126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x v="10"/>
    <n v="9228"/>
    <x v="0"/>
    <s v="US"/>
    <s v="USD"/>
    <n v="1275364740"/>
    <n v="1269878058"/>
    <b v="1"/>
    <x v="52"/>
    <b v="1"/>
    <s v="film &amp; video/documentary"/>
    <n v="184.56"/>
    <n v="185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x v="15"/>
    <n v="1511"/>
    <x v="0"/>
    <s v="US"/>
    <s v="USD"/>
    <n v="1329320235"/>
    <n v="1326728235"/>
    <b v="1"/>
    <x v="63"/>
    <b v="1"/>
    <s v="film &amp; video/documentary"/>
    <n v="100.73333333333335"/>
    <n v="101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x v="95"/>
    <n v="28067.34"/>
    <x v="0"/>
    <s v="US"/>
    <s v="USD"/>
    <n v="1445047200"/>
    <n v="1442443910"/>
    <b v="1"/>
    <x v="100"/>
    <b v="1"/>
    <s v="film &amp; video/documentary"/>
    <n v="116.94725"/>
    <n v="117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x v="6"/>
    <n v="8538.66"/>
    <x v="0"/>
    <s v="US"/>
    <s v="USD"/>
    <n v="1300275482"/>
    <n v="1297687082"/>
    <b v="1"/>
    <x v="101"/>
    <b v="1"/>
    <s v="film &amp; video/documentary"/>
    <n v="106.73325"/>
    <n v="107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x v="93"/>
    <n v="18083"/>
    <x v="0"/>
    <s v="US"/>
    <s v="USD"/>
    <n v="1363458467"/>
    <n v="1360866467"/>
    <b v="1"/>
    <x v="102"/>
    <b v="1"/>
    <s v="film &amp; video/documentary"/>
    <n v="139.1"/>
    <n v="140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x v="19"/>
    <n v="37354.269999999997"/>
    <x v="0"/>
    <s v="US"/>
    <s v="USD"/>
    <n v="1463670162"/>
    <n v="1461078162"/>
    <b v="1"/>
    <x v="103"/>
    <b v="1"/>
    <s v="film &amp; video/documentary"/>
    <n v="106.72648571428572"/>
    <n v="107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x v="11"/>
    <n v="57342"/>
    <x v="0"/>
    <s v="US"/>
    <s v="USD"/>
    <n v="1308359666"/>
    <n v="1305767666"/>
    <b v="1"/>
    <x v="104"/>
    <b v="1"/>
    <s v="film &amp; video/documentary"/>
    <n v="191.14"/>
    <n v="192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x v="96"/>
    <n v="98953.42"/>
    <x v="0"/>
    <s v="US"/>
    <s v="USD"/>
    <n v="1428514969"/>
    <n v="1425922969"/>
    <b v="1"/>
    <x v="105"/>
    <b v="1"/>
    <s v="film &amp; video/documentary"/>
    <n v="131.93789333333334"/>
    <n v="1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x v="3"/>
    <n v="10640"/>
    <x v="0"/>
    <s v="US"/>
    <s v="USD"/>
    <n v="1279360740"/>
    <n v="1275415679"/>
    <b v="1"/>
    <x v="106"/>
    <b v="1"/>
    <s v="film &amp; video/documentary"/>
    <n v="106.4"/>
    <n v="107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x v="22"/>
    <n v="21480"/>
    <x v="0"/>
    <s v="US"/>
    <s v="USD"/>
    <n v="1339080900"/>
    <n v="1334783704"/>
    <b v="1"/>
    <x v="107"/>
    <b v="1"/>
    <s v="film &amp; video/documentary"/>
    <n v="107.4"/>
    <n v="108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x v="30"/>
    <n v="6000"/>
    <x v="0"/>
    <s v="US"/>
    <s v="USD"/>
    <n v="1298699828"/>
    <n v="1294811828"/>
    <b v="1"/>
    <x v="108"/>
    <b v="1"/>
    <s v="film &amp; video/documentary"/>
    <n v="240"/>
    <n v="240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x v="31"/>
    <n v="29520.27"/>
    <x v="0"/>
    <s v="US"/>
    <s v="USD"/>
    <n v="1348786494"/>
    <n v="1346194494"/>
    <b v="1"/>
    <x v="109"/>
    <b v="1"/>
    <s v="film &amp; video/documentary"/>
    <n v="118.08108"/>
    <n v="119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x v="10"/>
    <n v="5910"/>
    <x v="0"/>
    <s v="US"/>
    <s v="USD"/>
    <n v="1336747995"/>
    <n v="1334155995"/>
    <b v="1"/>
    <x v="110"/>
    <b v="1"/>
    <s v="film &amp; video/documentary"/>
    <n v="118.19999999999999"/>
    <n v="11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x v="10"/>
    <n v="5555"/>
    <x v="0"/>
    <s v="US"/>
    <s v="USD"/>
    <n v="1273522560"/>
    <n v="1269928430"/>
    <b v="1"/>
    <x v="6"/>
    <b v="1"/>
    <s v="film &amp; video/documentary"/>
    <n v="111.1"/>
    <n v="112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x v="28"/>
    <n v="1455"/>
    <x v="0"/>
    <s v="US"/>
    <s v="USD"/>
    <n v="1271994660"/>
    <n v="1264565507"/>
    <b v="1"/>
    <x v="17"/>
    <b v="1"/>
    <s v="film &amp; video/documentary"/>
    <n v="145.5"/>
    <n v="146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x v="97"/>
    <n v="12965.44"/>
    <x v="0"/>
    <s v="GB"/>
    <s v="GBP"/>
    <n v="1403693499"/>
    <n v="1401101499"/>
    <b v="1"/>
    <x v="111"/>
    <b v="1"/>
    <s v="film &amp; video/documentary"/>
    <n v="131.62883248730967"/>
    <n v="132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x v="10"/>
    <n v="5570"/>
    <x v="0"/>
    <s v="US"/>
    <s v="USD"/>
    <n v="1320640778"/>
    <n v="1316749178"/>
    <b v="1"/>
    <x v="112"/>
    <b v="1"/>
    <s v="film &amp; video/documentary"/>
    <n v="111.4"/>
    <n v="112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x v="57"/>
    <n v="147233.76999999999"/>
    <x v="0"/>
    <s v="AU"/>
    <s v="AUD"/>
    <n v="1487738622"/>
    <n v="1485146622"/>
    <b v="1"/>
    <x v="113"/>
    <b v="1"/>
    <s v="film &amp; video/documentary"/>
    <n v="147.23376999999999"/>
    <n v="148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x v="98"/>
    <n v="3510"/>
    <x v="0"/>
    <s v="US"/>
    <s v="USD"/>
    <n v="1306296000"/>
    <n v="1301950070"/>
    <b v="1"/>
    <x v="42"/>
    <b v="1"/>
    <s v="film &amp; video/documentary"/>
    <n v="152.60869565217391"/>
    <n v="153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x v="11"/>
    <n v="31404"/>
    <x v="0"/>
    <s v="US"/>
    <s v="USD"/>
    <n v="1388649600"/>
    <n v="1386123861"/>
    <b v="1"/>
    <x v="114"/>
    <b v="1"/>
    <s v="film &amp; video/documentary"/>
    <n v="104.67999999999999"/>
    <n v="105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x v="9"/>
    <n v="5323.01"/>
    <x v="0"/>
    <s v="US"/>
    <s v="USD"/>
    <n v="1272480540"/>
    <n v="1267220191"/>
    <b v="1"/>
    <x v="71"/>
    <b v="1"/>
    <s v="film &amp; video/documentary"/>
    <n v="177.43366666666668"/>
    <n v="178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x v="10"/>
    <n v="5388.79"/>
    <x v="0"/>
    <s v="US"/>
    <s v="USD"/>
    <n v="1309694266"/>
    <n v="1307102266"/>
    <b v="1"/>
    <x v="115"/>
    <b v="1"/>
    <s v="film &amp; video/documentary"/>
    <n v="107.7758"/>
    <n v="10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x v="23"/>
    <n v="6240"/>
    <x v="0"/>
    <s v="US"/>
    <s v="USD"/>
    <n v="1333609140"/>
    <n v="1330638829"/>
    <b v="1"/>
    <x v="116"/>
    <b v="1"/>
    <s v="film &amp; video/documentary"/>
    <n v="156"/>
    <n v="1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x v="22"/>
    <n v="21679"/>
    <x v="0"/>
    <s v="US"/>
    <s v="USD"/>
    <n v="1352511966"/>
    <n v="1349916366"/>
    <b v="1"/>
    <x v="117"/>
    <b v="1"/>
    <s v="film &amp; video/documentary"/>
    <n v="108.395"/>
    <n v="109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x v="23"/>
    <n v="5904"/>
    <x v="0"/>
    <s v="US"/>
    <s v="USD"/>
    <n v="1335574674"/>
    <n v="1330394274"/>
    <b v="1"/>
    <x v="95"/>
    <b v="1"/>
    <s v="film &amp; video/documentary"/>
    <n v="147.6"/>
    <n v="148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x v="99"/>
    <n v="71748"/>
    <x v="0"/>
    <s v="US"/>
    <s v="USD"/>
    <n v="1432416219"/>
    <n v="1429824219"/>
    <b v="1"/>
    <x v="118"/>
    <b v="1"/>
    <s v="film &amp; video/documentary"/>
    <n v="110.38153846153847"/>
    <n v="111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x v="100"/>
    <n v="40594"/>
    <x v="0"/>
    <s v="US"/>
    <s v="USD"/>
    <n v="1350003539"/>
    <n v="1347411539"/>
    <b v="1"/>
    <x v="119"/>
    <b v="1"/>
    <s v="film &amp; video/documentary"/>
    <n v="150.34814814814814"/>
    <n v="151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x v="73"/>
    <n v="26744.11"/>
    <x v="0"/>
    <s v="US"/>
    <s v="USD"/>
    <n v="1488160860"/>
    <n v="1485237096"/>
    <b v="1"/>
    <x v="120"/>
    <b v="1"/>
    <s v="film &amp; video/documentary"/>
    <n v="157.31829411764707"/>
    <n v="158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x v="96"/>
    <n v="117108"/>
    <x v="0"/>
    <s v="US"/>
    <s v="USD"/>
    <n v="1401459035"/>
    <n v="1397571035"/>
    <b v="1"/>
    <x v="121"/>
    <b v="1"/>
    <s v="film &amp; video/documentary"/>
    <n v="156.14400000000001"/>
    <n v="157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x v="62"/>
    <n v="6632.32"/>
    <x v="0"/>
    <s v="US"/>
    <s v="USD"/>
    <n v="1249932360"/>
    <n v="1242532513"/>
    <b v="1"/>
    <x v="1"/>
    <b v="1"/>
    <s v="film &amp; video/documentary"/>
    <n v="120.58763636363636"/>
    <n v="121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x v="101"/>
    <n v="45535"/>
    <x v="0"/>
    <s v="US"/>
    <s v="USD"/>
    <n v="1266876000"/>
    <n v="1263679492"/>
    <b v="1"/>
    <x v="122"/>
    <b v="1"/>
    <s v="film &amp; video/documentary"/>
    <n v="101.18888888888888"/>
    <n v="102"/>
    <n v="254.38547486033519"/>
    <x v="0"/>
    <s v="documentary"/>
    <x v="282"/>
    <d v="2010-02-22T22:00:00"/>
  </r>
  <r>
    <n v="283"/>
    <s v="SOLE SURVIVOR"/>
    <s v="What is the impact of survivorship on the human condition?"/>
    <x v="102"/>
    <n v="20569.05"/>
    <x v="0"/>
    <s v="US"/>
    <s v="USD"/>
    <n v="1306904340"/>
    <n v="1305219744"/>
    <b v="1"/>
    <x v="91"/>
    <b v="1"/>
    <s v="film &amp; video/documentary"/>
    <n v="114.27249999999999"/>
    <n v="115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x v="79"/>
    <n v="41850.46"/>
    <x v="0"/>
    <s v="US"/>
    <s v="USD"/>
    <n v="1327167780"/>
    <n v="1325007780"/>
    <b v="1"/>
    <x v="123"/>
    <b v="1"/>
    <s v="film &amp; video/documentary"/>
    <n v="104.62615"/>
    <n v="10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x v="32"/>
    <n v="32035.51"/>
    <x v="0"/>
    <s v="US"/>
    <s v="USD"/>
    <n v="1379614128"/>
    <n v="1377022128"/>
    <b v="1"/>
    <x v="124"/>
    <b v="1"/>
    <s v="film &amp; video/documentary"/>
    <n v="228.82507142857142"/>
    <n v="229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x v="36"/>
    <n v="16373"/>
    <x v="0"/>
    <s v="US"/>
    <s v="USD"/>
    <n v="1364236524"/>
    <n v="1360352124"/>
    <b v="1"/>
    <x v="125"/>
    <b v="1"/>
    <s v="film &amp; video/documentary"/>
    <n v="109.15333333333332"/>
    <n v="110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x v="36"/>
    <n v="26445"/>
    <x v="0"/>
    <s v="US"/>
    <s v="USD"/>
    <n v="1351828800"/>
    <n v="1349160018"/>
    <b v="1"/>
    <x v="126"/>
    <b v="1"/>
    <s v="film &amp; video/documentary"/>
    <n v="176.29999999999998"/>
    <n v="177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x v="63"/>
    <n v="51605.31"/>
    <x v="0"/>
    <s v="US"/>
    <s v="USD"/>
    <n v="1340683393"/>
    <n v="1337659393"/>
    <b v="1"/>
    <x v="127"/>
    <b v="1"/>
    <s v="film &amp; video/documentary"/>
    <n v="103.21061999999999"/>
    <n v="104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x v="36"/>
    <n v="15723"/>
    <x v="0"/>
    <s v="GB"/>
    <s v="GBP"/>
    <n v="1383389834"/>
    <n v="1380797834"/>
    <b v="1"/>
    <x v="128"/>
    <b v="1"/>
    <s v="film &amp; video/documentary"/>
    <n v="104.82000000000001"/>
    <n v="105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x v="37"/>
    <n v="4800.8"/>
    <x v="0"/>
    <s v="US"/>
    <s v="USD"/>
    <n v="1296633540"/>
    <n v="1292316697"/>
    <b v="1"/>
    <x v="129"/>
    <b v="1"/>
    <s v="film &amp; video/documentary"/>
    <n v="106.68444444444445"/>
    <n v="107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x v="10"/>
    <n v="6001"/>
    <x v="0"/>
    <s v="US"/>
    <s v="USD"/>
    <n v="1367366460"/>
    <n v="1365791246"/>
    <b v="1"/>
    <x v="130"/>
    <b v="1"/>
    <s v="film &amp; video/documentary"/>
    <n v="120.02"/>
    <n v="121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x v="96"/>
    <n v="76130.2"/>
    <x v="0"/>
    <s v="US"/>
    <s v="USD"/>
    <n v="1319860740"/>
    <n v="1317064599"/>
    <b v="1"/>
    <x v="131"/>
    <b v="1"/>
    <s v="film &amp; video/documentary"/>
    <n v="101.50693333333334"/>
    <n v="102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x v="91"/>
    <n v="26360"/>
    <x v="0"/>
    <s v="US"/>
    <s v="USD"/>
    <n v="1398009714"/>
    <n v="1395417714"/>
    <b v="1"/>
    <x v="132"/>
    <b v="1"/>
    <s v="film &amp; video/documentary"/>
    <n v="101.38461538461539"/>
    <n v="102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x v="10"/>
    <n v="5000"/>
    <x v="0"/>
    <s v="US"/>
    <s v="USD"/>
    <n v="1279555200"/>
    <n v="1276480894"/>
    <b v="1"/>
    <x v="133"/>
    <b v="1"/>
    <s v="film &amp; video/documentary"/>
    <n v="100"/>
    <n v="100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x v="63"/>
    <n v="66554.559999999998"/>
    <x v="0"/>
    <s v="US"/>
    <s v="USD"/>
    <n v="1383264000"/>
    <n v="1378080409"/>
    <b v="1"/>
    <x v="134"/>
    <b v="1"/>
    <s v="film &amp; video/documentary"/>
    <n v="133.10911999999999"/>
    <n v="134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x v="31"/>
    <n v="29681.55"/>
    <x v="0"/>
    <s v="US"/>
    <s v="USD"/>
    <n v="1347017083"/>
    <n v="1344857083"/>
    <b v="1"/>
    <x v="135"/>
    <b v="1"/>
    <s v="film &amp; video/documentary"/>
    <n v="118.72620000000001"/>
    <n v="119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x v="22"/>
    <n v="20128"/>
    <x v="0"/>
    <s v="US"/>
    <s v="USD"/>
    <n v="1430452740"/>
    <n v="1427390901"/>
    <b v="1"/>
    <x v="136"/>
    <b v="1"/>
    <s v="film &amp; video/documentary"/>
    <n v="100.64"/>
    <n v="101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x v="103"/>
    <n v="137254.84"/>
    <x v="0"/>
    <s v="US"/>
    <s v="USD"/>
    <n v="1399669200"/>
    <n v="1394536048"/>
    <b v="1"/>
    <x v="137"/>
    <b v="1"/>
    <s v="film &amp; video/documentary"/>
    <n v="108.93241269841269"/>
    <n v="109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x v="3"/>
    <n v="17895.25"/>
    <x v="0"/>
    <s v="US"/>
    <s v="USD"/>
    <n v="1289975060"/>
    <n v="1287379460"/>
    <b v="1"/>
    <x v="138"/>
    <b v="1"/>
    <s v="film &amp; video/documentary"/>
    <n v="178.95250000000001"/>
    <n v="179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x v="31"/>
    <n v="25430.66"/>
    <x v="0"/>
    <s v="US"/>
    <s v="USD"/>
    <n v="1303686138"/>
    <n v="1301007738"/>
    <b v="1"/>
    <x v="139"/>
    <b v="1"/>
    <s v="film &amp; video/documentary"/>
    <n v="101.72264"/>
    <n v="102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x v="93"/>
    <n v="15435.55"/>
    <x v="0"/>
    <s v="US"/>
    <s v="USD"/>
    <n v="1363711335"/>
    <n v="1360258935"/>
    <b v="1"/>
    <x v="140"/>
    <b v="1"/>
    <s v="film &amp; video/documentary"/>
    <n v="118.73499999999999"/>
    <n v="11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x v="3"/>
    <n v="10046"/>
    <x v="0"/>
    <s v="US"/>
    <s v="USD"/>
    <n v="1330115638"/>
    <n v="1327523638"/>
    <b v="1"/>
    <x v="52"/>
    <b v="1"/>
    <s v="film &amp; video/documentary"/>
    <n v="100.46"/>
    <n v="101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x v="9"/>
    <n v="4124"/>
    <x v="0"/>
    <s v="US"/>
    <s v="USD"/>
    <n v="1338601346"/>
    <n v="1336009346"/>
    <b v="1"/>
    <x v="141"/>
    <b v="1"/>
    <s v="film &amp; video/documentary"/>
    <n v="137.46666666666667"/>
    <n v="138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x v="104"/>
    <n v="7876"/>
    <x v="0"/>
    <s v="US"/>
    <s v="USD"/>
    <n v="1346464800"/>
    <n v="1343096197"/>
    <b v="1"/>
    <x v="142"/>
    <b v="1"/>
    <s v="film &amp; video/documentary"/>
    <n v="231.64705882352939"/>
    <n v="232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x v="51"/>
    <n v="9775"/>
    <x v="0"/>
    <s v="US"/>
    <s v="USD"/>
    <n v="1331392049"/>
    <n v="1328800049"/>
    <b v="1"/>
    <x v="143"/>
    <b v="1"/>
    <s v="film &amp; video/documentary"/>
    <n v="130.33333333333331"/>
    <n v="131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x v="28"/>
    <n v="2929"/>
    <x v="0"/>
    <s v="US"/>
    <s v="USD"/>
    <n v="1363806333"/>
    <n v="1362081933"/>
    <b v="1"/>
    <x v="144"/>
    <b v="1"/>
    <s v="film &amp; video/documentary"/>
    <n v="292.89999999999998"/>
    <n v="293"/>
    <n v="36.612499999999997"/>
    <x v="0"/>
    <s v="documentary"/>
    <x v="306"/>
    <d v="2013-03-20T19:05:33"/>
  </r>
  <r>
    <n v="307"/>
    <s v="Grammar Revolution"/>
    <s v="Why is grammar important?"/>
    <x v="29"/>
    <n v="24490"/>
    <x v="0"/>
    <s v="US"/>
    <s v="USD"/>
    <n v="1360276801"/>
    <n v="1357684801"/>
    <b v="1"/>
    <x v="145"/>
    <b v="1"/>
    <s v="film &amp; video/documentary"/>
    <n v="111.31818181818183"/>
    <n v="112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x v="14"/>
    <n v="12668"/>
    <x v="0"/>
    <s v="US"/>
    <s v="USD"/>
    <n v="1299775210"/>
    <n v="1295887210"/>
    <b v="1"/>
    <x v="91"/>
    <b v="1"/>
    <s v="film &amp; video/documentary"/>
    <n v="105.56666666666668"/>
    <n v="106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x v="102"/>
    <n v="21410"/>
    <x v="0"/>
    <s v="US"/>
    <s v="USD"/>
    <n v="1346695334"/>
    <n v="1344880934"/>
    <b v="1"/>
    <x v="146"/>
    <b v="1"/>
    <s v="film &amp; video/documentary"/>
    <n v="118.94444444444446"/>
    <n v="119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x v="28"/>
    <n v="1041.29"/>
    <x v="0"/>
    <s v="US"/>
    <s v="USD"/>
    <n v="1319076000"/>
    <n v="1317788623"/>
    <b v="1"/>
    <x v="17"/>
    <b v="1"/>
    <s v="film &amp; video/documentary"/>
    <n v="104.129"/>
    <n v="105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x v="22"/>
    <n v="20820.330000000002"/>
    <x v="0"/>
    <s v="US"/>
    <s v="USD"/>
    <n v="1325404740"/>
    <n v="1321852592"/>
    <b v="1"/>
    <x v="3"/>
    <b v="1"/>
    <s v="film &amp; video/documentary"/>
    <n v="104.10165000000001"/>
    <n v="105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x v="6"/>
    <n v="8950"/>
    <x v="0"/>
    <s v="US"/>
    <s v="USD"/>
    <n v="1365973432"/>
    <n v="1363381432"/>
    <b v="1"/>
    <x v="96"/>
    <b v="1"/>
    <s v="film &amp; video/documentary"/>
    <n v="111.87499999999999"/>
    <n v="112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x v="73"/>
    <n v="17805"/>
    <x v="0"/>
    <s v="US"/>
    <s v="USD"/>
    <n v="1281542340"/>
    <n v="1277702894"/>
    <b v="1"/>
    <x v="147"/>
    <b v="1"/>
    <s v="film &amp; video/documentary"/>
    <n v="104.73529411764706"/>
    <n v="105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x v="28"/>
    <n v="3851.5"/>
    <x v="0"/>
    <s v="US"/>
    <s v="USD"/>
    <n v="1362167988"/>
    <n v="1359575988"/>
    <b v="1"/>
    <x v="148"/>
    <b v="1"/>
    <s v="film &amp; video/documentary"/>
    <n v="385.15000000000003"/>
    <n v="386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x v="31"/>
    <n v="25312"/>
    <x v="0"/>
    <s v="US"/>
    <s v="USD"/>
    <n v="1345660334"/>
    <n v="1343068334"/>
    <b v="1"/>
    <x v="149"/>
    <b v="1"/>
    <s v="film &amp; video/documentary"/>
    <n v="101.248"/>
    <n v="102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x v="36"/>
    <n v="17066"/>
    <x v="0"/>
    <s v="CA"/>
    <s v="CAD"/>
    <n v="1418273940"/>
    <n v="1415398197"/>
    <b v="1"/>
    <x v="150"/>
    <b v="1"/>
    <s v="film &amp; video/documentary"/>
    <n v="113.77333333333333"/>
    <n v="114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x v="11"/>
    <n v="30241"/>
    <x v="0"/>
    <s v="US"/>
    <s v="USD"/>
    <n v="1386778483"/>
    <n v="1384186483"/>
    <b v="1"/>
    <x v="151"/>
    <b v="1"/>
    <s v="film &amp; video/documentary"/>
    <n v="100.80333333333333"/>
    <n v="101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x v="10"/>
    <n v="14166"/>
    <x v="0"/>
    <s v="US"/>
    <s v="USD"/>
    <n v="1364342151"/>
    <n v="1361753751"/>
    <b v="1"/>
    <x v="4"/>
    <b v="1"/>
    <s v="film &amp; video/documentary"/>
    <n v="283.32"/>
    <n v="284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x v="10"/>
    <n v="5634"/>
    <x v="0"/>
    <s v="US"/>
    <s v="USD"/>
    <n v="1265097540"/>
    <n v="1257538029"/>
    <b v="1"/>
    <x v="13"/>
    <b v="1"/>
    <s v="film &amp; video/documentary"/>
    <n v="112.68"/>
    <n v="113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x v="22"/>
    <n v="21316"/>
    <x v="0"/>
    <s v="GB"/>
    <s v="GBP"/>
    <n v="1450825200"/>
    <n v="1448284433"/>
    <b v="1"/>
    <x v="150"/>
    <b v="1"/>
    <s v="film &amp; video/documentary"/>
    <n v="106.58000000000001"/>
    <n v="107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x v="19"/>
    <n v="35932"/>
    <x v="0"/>
    <s v="DE"/>
    <s v="EUR"/>
    <n v="1478605386"/>
    <n v="1475577786"/>
    <b v="1"/>
    <x v="152"/>
    <b v="1"/>
    <s v="film &amp; video/documentary"/>
    <n v="102.66285714285715"/>
    <n v="103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x v="31"/>
    <n v="26978"/>
    <x v="0"/>
    <s v="US"/>
    <s v="USD"/>
    <n v="1463146848"/>
    <n v="1460554848"/>
    <b v="1"/>
    <x v="153"/>
    <b v="1"/>
    <s v="film &amp; video/documentary"/>
    <n v="107.91200000000001"/>
    <n v="108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x v="105"/>
    <n v="6646"/>
    <x v="0"/>
    <s v="US"/>
    <s v="USD"/>
    <n v="1482307140"/>
    <n v="1479886966"/>
    <b v="1"/>
    <x v="6"/>
    <b v="1"/>
    <s v="film &amp; video/documentary"/>
    <n v="123.07407407407408"/>
    <n v="124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x v="0"/>
    <n v="8636"/>
    <x v="0"/>
    <s v="US"/>
    <s v="USD"/>
    <n v="1438441308"/>
    <n v="1435590108"/>
    <b v="1"/>
    <x v="141"/>
    <b v="1"/>
    <s v="film &amp; video/documentary"/>
    <n v="101.6"/>
    <n v="102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x v="63"/>
    <n v="52198"/>
    <x v="0"/>
    <s v="US"/>
    <s v="USD"/>
    <n v="1482208233"/>
    <n v="1479184233"/>
    <b v="1"/>
    <x v="154"/>
    <b v="1"/>
    <s v="film &amp; video/documentary"/>
    <n v="104.396"/>
    <n v="105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x v="60"/>
    <n v="169394.6"/>
    <x v="0"/>
    <s v="US"/>
    <s v="USD"/>
    <n v="1489532220"/>
    <n v="1486625606"/>
    <b v="1"/>
    <x v="155"/>
    <b v="1"/>
    <s v="film &amp; video/documentary"/>
    <n v="112.92973333333333"/>
    <n v="113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x v="23"/>
    <n v="5456"/>
    <x v="0"/>
    <s v="US"/>
    <s v="USD"/>
    <n v="1427011200"/>
    <n v="1424669929"/>
    <b v="1"/>
    <x v="69"/>
    <b v="1"/>
    <s v="film &amp; video/documentary"/>
    <n v="136.4"/>
    <n v="137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x v="96"/>
    <n v="77710.8"/>
    <x v="0"/>
    <s v="US"/>
    <s v="USD"/>
    <n v="1446350400"/>
    <n v="1443739388"/>
    <b v="1"/>
    <x v="156"/>
    <b v="1"/>
    <s v="film &amp; video/documentary"/>
    <n v="103.61439999999999"/>
    <n v="10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x v="3"/>
    <n v="10550"/>
    <x v="0"/>
    <s v="US"/>
    <s v="USD"/>
    <n v="1446868800"/>
    <n v="1444821127"/>
    <b v="1"/>
    <x v="157"/>
    <b v="1"/>
    <s v="film &amp; video/documentary"/>
    <n v="105.5"/>
    <n v="106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x v="19"/>
    <n v="35640"/>
    <x v="0"/>
    <s v="US"/>
    <s v="USD"/>
    <n v="1368763140"/>
    <n v="1366028563"/>
    <b v="1"/>
    <x v="158"/>
    <b v="1"/>
    <s v="film &amp; video/documentary"/>
    <n v="101.82857142857142"/>
    <n v="10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x v="79"/>
    <n v="42642"/>
    <x v="0"/>
    <s v="US"/>
    <s v="USD"/>
    <n v="1466171834"/>
    <n v="1463493434"/>
    <b v="1"/>
    <x v="159"/>
    <b v="1"/>
    <s v="film &amp; video/documentary"/>
    <n v="106.60499999999999"/>
    <n v="107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x v="57"/>
    <n v="113015"/>
    <x v="0"/>
    <s v="US"/>
    <s v="USD"/>
    <n v="1446019200"/>
    <n v="1442420377"/>
    <b v="1"/>
    <x v="160"/>
    <b v="1"/>
    <s v="film &amp; video/documentary"/>
    <n v="113.015"/>
    <n v="114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x v="79"/>
    <n v="50091"/>
    <x v="0"/>
    <s v="US"/>
    <s v="USD"/>
    <n v="1460038591"/>
    <n v="1457450191"/>
    <b v="1"/>
    <x v="161"/>
    <b v="1"/>
    <s v="film &amp; video/documentary"/>
    <n v="125.22750000000001"/>
    <n v="126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x v="3"/>
    <n v="10119"/>
    <x v="0"/>
    <s v="US"/>
    <s v="USD"/>
    <n v="1431716400"/>
    <n v="1428423757"/>
    <b v="1"/>
    <x v="50"/>
    <b v="1"/>
    <s v="film &amp; video/documentary"/>
    <n v="101.19"/>
    <n v="102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x v="0"/>
    <n v="8735"/>
    <x v="0"/>
    <s v="US"/>
    <s v="USD"/>
    <n v="1431122400"/>
    <n v="1428428515"/>
    <b v="1"/>
    <x v="144"/>
    <b v="1"/>
    <s v="film &amp; video/documentary"/>
    <n v="102.76470588235294"/>
    <n v="103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x v="31"/>
    <n v="29209.78"/>
    <x v="0"/>
    <s v="US"/>
    <s v="USD"/>
    <n v="1447427918"/>
    <n v="1444832318"/>
    <b v="1"/>
    <x v="131"/>
    <b v="1"/>
    <s v="film &amp; video/documentary"/>
    <n v="116.83911999999998"/>
    <n v="117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x v="9"/>
    <n v="3035.05"/>
    <x v="0"/>
    <s v="US"/>
    <s v="USD"/>
    <n v="1426298708"/>
    <n v="1423710308"/>
    <b v="1"/>
    <x v="162"/>
    <b v="1"/>
    <s v="film &amp; video/documentary"/>
    <n v="101.16833333333335"/>
    <n v="102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x v="36"/>
    <n v="16520.04"/>
    <x v="0"/>
    <s v="US"/>
    <s v="USD"/>
    <n v="1472864400"/>
    <n v="1468001290"/>
    <b v="1"/>
    <x v="163"/>
    <b v="1"/>
    <s v="film &amp; video/documentary"/>
    <n v="110.13360000000002"/>
    <n v="111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x v="12"/>
    <n v="6485"/>
    <x v="0"/>
    <s v="US"/>
    <s v="USD"/>
    <n v="1430331268"/>
    <n v="1427739268"/>
    <b v="1"/>
    <x v="30"/>
    <b v="1"/>
    <s v="film &amp; video/documentary"/>
    <n v="108.08333333333333"/>
    <n v="109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x v="19"/>
    <n v="43758"/>
    <x v="0"/>
    <s v="US"/>
    <s v="USD"/>
    <n v="1489006800"/>
    <n v="1486397007"/>
    <b v="1"/>
    <x v="164"/>
    <b v="1"/>
    <s v="film &amp; video/documentary"/>
    <n v="125.02285714285715"/>
    <n v="126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x v="8"/>
    <n v="3735"/>
    <x v="0"/>
    <s v="US"/>
    <s v="USD"/>
    <n v="1412135940"/>
    <n v="1410555998"/>
    <b v="1"/>
    <x v="165"/>
    <b v="1"/>
    <s v="film &amp; video/documentary"/>
    <n v="106.71428571428572"/>
    <n v="107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x v="56"/>
    <n v="55201.52"/>
    <x v="0"/>
    <s v="US"/>
    <s v="USD"/>
    <n v="1461955465"/>
    <n v="1459363465"/>
    <b v="1"/>
    <x v="166"/>
    <b v="1"/>
    <s v="film &amp; video/documentary"/>
    <n v="100.36639999999998"/>
    <n v="101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x v="11"/>
    <n v="30608.59"/>
    <x v="0"/>
    <s v="US"/>
    <s v="USD"/>
    <n v="1415934000"/>
    <n v="1413308545"/>
    <b v="1"/>
    <x v="167"/>
    <b v="1"/>
    <s v="film &amp; video/documentary"/>
    <n v="102.02863333333335"/>
    <n v="103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x v="106"/>
    <n v="34198"/>
    <x v="0"/>
    <s v="US"/>
    <s v="USD"/>
    <n v="1433125200"/>
    <n v="1429312694"/>
    <b v="1"/>
    <x v="168"/>
    <b v="1"/>
    <s v="film &amp; video/documentary"/>
    <n v="102.08358208955224"/>
    <n v="103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x v="107"/>
    <n v="17875"/>
    <x v="0"/>
    <s v="US"/>
    <s v="USD"/>
    <n v="1432161590"/>
    <n v="1429569590"/>
    <b v="1"/>
    <x v="122"/>
    <b v="1"/>
    <s v="film &amp; video/documentary"/>
    <n v="123.27586206896552"/>
    <n v="124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x v="3"/>
    <n v="17028.88"/>
    <x v="0"/>
    <s v="US"/>
    <s v="USD"/>
    <n v="1444824021"/>
    <n v="1442232021"/>
    <b v="1"/>
    <x v="101"/>
    <b v="1"/>
    <s v="film &amp; video/documentary"/>
    <n v="170.28880000000001"/>
    <n v="171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x v="79"/>
    <n v="44636.2"/>
    <x v="0"/>
    <s v="US"/>
    <s v="USD"/>
    <n v="1447505609"/>
    <n v="1444910009"/>
    <b v="1"/>
    <x v="169"/>
    <b v="1"/>
    <s v="film &amp; video/documentary"/>
    <n v="111.59049999999999"/>
    <n v="112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x v="3"/>
    <n v="10300"/>
    <x v="0"/>
    <s v="US"/>
    <s v="USD"/>
    <n v="1440165916"/>
    <n v="1437573916"/>
    <b v="1"/>
    <x v="46"/>
    <b v="1"/>
    <s v="film &amp; video/documentary"/>
    <n v="103"/>
    <n v="1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x v="108"/>
    <n v="12007.18"/>
    <x v="0"/>
    <s v="US"/>
    <s v="USD"/>
    <n v="1487937508"/>
    <n v="1485345508"/>
    <b v="1"/>
    <x v="157"/>
    <b v="1"/>
    <s v="film &amp; video/documentary"/>
    <n v="106.63570159857905"/>
    <n v="107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x v="31"/>
    <n v="28690"/>
    <x v="0"/>
    <s v="US"/>
    <s v="USD"/>
    <n v="1473566340"/>
    <n v="1470274509"/>
    <b v="1"/>
    <x v="170"/>
    <b v="1"/>
    <s v="film &amp; video/documentary"/>
    <n v="114.75999999999999"/>
    <n v="115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x v="109"/>
    <n v="43296"/>
    <x v="0"/>
    <s v="ES"/>
    <s v="EUR"/>
    <n v="1460066954"/>
    <n v="1456614554"/>
    <b v="1"/>
    <x v="171"/>
    <b v="1"/>
    <s v="film &amp; video/documentary"/>
    <n v="127.34117647058822"/>
    <n v="128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x v="3"/>
    <n v="11656"/>
    <x v="0"/>
    <s v="US"/>
    <s v="USD"/>
    <n v="1412740868"/>
    <n v="1410148868"/>
    <b v="1"/>
    <x v="172"/>
    <b v="1"/>
    <s v="film &amp; video/documentary"/>
    <n v="116.56"/>
    <n v="117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x v="110"/>
    <n v="63460.18"/>
    <x v="0"/>
    <s v="US"/>
    <s v="USD"/>
    <n v="1447963219"/>
    <n v="1445367619"/>
    <b v="1"/>
    <x v="173"/>
    <b v="1"/>
    <s v="film &amp; video/documentary"/>
    <n v="108.61819426615318"/>
    <n v="109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x v="8"/>
    <n v="3638"/>
    <x v="0"/>
    <s v="US"/>
    <s v="USD"/>
    <n v="1460141521"/>
    <n v="1457553121"/>
    <b v="1"/>
    <x v="60"/>
    <b v="1"/>
    <s v="film &amp; video/documentary"/>
    <n v="103.94285714285714"/>
    <n v="10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x v="19"/>
    <n v="40690"/>
    <x v="0"/>
    <s v="US"/>
    <s v="USD"/>
    <n v="1417420994"/>
    <n v="1414738994"/>
    <b v="1"/>
    <x v="111"/>
    <b v="1"/>
    <s v="film &amp; video/documentary"/>
    <n v="116.25714285714285"/>
    <n v="117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x v="51"/>
    <n v="7701.93"/>
    <x v="0"/>
    <s v="US"/>
    <s v="USD"/>
    <n v="1458152193"/>
    <n v="1455563793"/>
    <b v="1"/>
    <x v="174"/>
    <b v="1"/>
    <s v="film &amp; video/documentary"/>
    <n v="102.69239999999999"/>
    <n v="103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x v="36"/>
    <n v="26100"/>
    <x v="0"/>
    <s v="US"/>
    <s v="USD"/>
    <n v="1429852797"/>
    <n v="1426396797"/>
    <b v="1"/>
    <x v="175"/>
    <b v="1"/>
    <s v="film &amp; video/documentary"/>
    <n v="174"/>
    <n v="1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x v="63"/>
    <n v="51544"/>
    <x v="0"/>
    <s v="US"/>
    <s v="USD"/>
    <n v="1466002800"/>
    <n v="1463517521"/>
    <b v="1"/>
    <x v="176"/>
    <b v="1"/>
    <s v="film &amp; video/documentary"/>
    <n v="103.08800000000001"/>
    <n v="104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x v="111"/>
    <n v="25375"/>
    <x v="0"/>
    <s v="US"/>
    <s v="USD"/>
    <n v="1415941920"/>
    <n v="1414028490"/>
    <b v="1"/>
    <x v="177"/>
    <b v="1"/>
    <s v="film &amp; video/documentary"/>
    <n v="104.85537190082646"/>
    <n v="105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x v="14"/>
    <n v="12165"/>
    <x v="0"/>
    <s v="US"/>
    <s v="USD"/>
    <n v="1437621060"/>
    <n v="1433799180"/>
    <b v="0"/>
    <x v="45"/>
    <b v="1"/>
    <s v="film &amp; video/documentary"/>
    <n v="101.375"/>
    <n v="102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x v="19"/>
    <n v="38876.949999999997"/>
    <x v="0"/>
    <s v="US"/>
    <s v="USD"/>
    <n v="1416704506"/>
    <n v="1414108906"/>
    <b v="0"/>
    <x v="178"/>
    <b v="1"/>
    <s v="film &amp; video/documentary"/>
    <n v="111.07699999999998"/>
    <n v="112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x v="112"/>
    <n v="12000"/>
    <x v="0"/>
    <s v="US"/>
    <s v="USD"/>
    <n v="1407456000"/>
    <n v="1405573391"/>
    <b v="0"/>
    <x v="48"/>
    <b v="1"/>
    <s v="film &amp; video/documentary"/>
    <n v="124.15933781686496"/>
    <n v="125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x v="113"/>
    <n v="9044"/>
    <x v="0"/>
    <s v="US"/>
    <s v="USD"/>
    <n v="1272828120"/>
    <n v="1268934736"/>
    <b v="0"/>
    <x v="55"/>
    <b v="1"/>
    <s v="film &amp; video/documentary"/>
    <n v="101.33333333333334"/>
    <n v="102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x v="39"/>
    <n v="7711.3"/>
    <x v="0"/>
    <s v="US"/>
    <s v="USD"/>
    <n v="1403323140"/>
    <n v="1400704672"/>
    <b v="0"/>
    <x v="116"/>
    <b v="1"/>
    <s v="film &amp; video/documentary"/>
    <n v="110.16142857142856"/>
    <n v="111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x v="36"/>
    <n v="15596"/>
    <x v="0"/>
    <s v="GB"/>
    <s v="GBP"/>
    <n v="1393597999"/>
    <n v="1391005999"/>
    <b v="0"/>
    <x v="71"/>
    <b v="1"/>
    <s v="film &amp; video/documentary"/>
    <n v="103.97333333333334"/>
    <n v="10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x v="114"/>
    <n v="38500"/>
    <x v="0"/>
    <s v="US"/>
    <s v="USD"/>
    <n v="1337540518"/>
    <n v="1334948518"/>
    <b v="0"/>
    <x v="179"/>
    <b v="1"/>
    <s v="film &amp; video/documentary"/>
    <n v="101.31578947368421"/>
    <n v="102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x v="3"/>
    <n v="10335.01"/>
    <x v="0"/>
    <s v="US"/>
    <s v="USD"/>
    <n v="1367384340"/>
    <n v="1363960278"/>
    <b v="0"/>
    <x v="46"/>
    <b v="1"/>
    <s v="film &amp; video/documentary"/>
    <n v="103.3501"/>
    <n v="104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x v="78"/>
    <n v="13014"/>
    <x v="0"/>
    <s v="US"/>
    <s v="USD"/>
    <n v="1426426322"/>
    <n v="1423405922"/>
    <b v="0"/>
    <x v="180"/>
    <b v="1"/>
    <s v="film &amp; video/documentary"/>
    <n v="104.11200000000001"/>
    <n v="105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x v="115"/>
    <n v="7160.12"/>
    <x v="0"/>
    <s v="US"/>
    <s v="USD"/>
    <n v="1326633269"/>
    <n v="1324041269"/>
    <b v="0"/>
    <x v="157"/>
    <b v="1"/>
    <s v="film &amp; video/documentary"/>
    <n v="110.15569230769231"/>
    <n v="11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x v="31"/>
    <n v="30505"/>
    <x v="0"/>
    <s v="US"/>
    <s v="USD"/>
    <n v="1483729500"/>
    <n v="1481137500"/>
    <b v="0"/>
    <x v="68"/>
    <b v="1"/>
    <s v="film &amp; video/documentary"/>
    <n v="122.02"/>
    <n v="123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x v="60"/>
    <n v="171253"/>
    <x v="0"/>
    <s v="US"/>
    <s v="USD"/>
    <n v="1359743139"/>
    <n v="1355855139"/>
    <b v="0"/>
    <x v="181"/>
    <b v="1"/>
    <s v="film &amp; video/documentary"/>
    <n v="114.16866666666667"/>
    <n v="115"/>
    <n v="161.25517890772127"/>
    <x v="0"/>
    <s v="documentary"/>
    <x v="371"/>
    <d v="2013-02-01T18:25:39"/>
  </r>
  <r>
    <n v="372"/>
    <s v="Wild Equus"/>
    <s v="A short documentary exploring the uses of 'Natural Horsemanship' across Europe"/>
    <x v="43"/>
    <n v="376"/>
    <x v="0"/>
    <s v="GB"/>
    <s v="GBP"/>
    <n v="1459872000"/>
    <n v="1456408244"/>
    <b v="0"/>
    <x v="82"/>
    <b v="1"/>
    <s v="film &amp; video/documentary"/>
    <n v="125.33333333333334"/>
    <n v="126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x v="51"/>
    <n v="8000"/>
    <x v="0"/>
    <s v="US"/>
    <s v="USD"/>
    <n v="1342648398"/>
    <n v="1340056398"/>
    <b v="0"/>
    <x v="30"/>
    <b v="1"/>
    <s v="film &amp; video/documentary"/>
    <n v="106.66666666666667"/>
    <n v="10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x v="12"/>
    <n v="7839"/>
    <x v="0"/>
    <s v="US"/>
    <s v="USD"/>
    <n v="1316208031"/>
    <n v="1312320031"/>
    <b v="0"/>
    <x v="49"/>
    <b v="1"/>
    <s v="film &amp; video/documentary"/>
    <n v="130.65"/>
    <n v="131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x v="2"/>
    <n v="600"/>
    <x v="0"/>
    <s v="US"/>
    <s v="USD"/>
    <n v="1393694280"/>
    <n v="1390088311"/>
    <b v="0"/>
    <x v="25"/>
    <b v="1"/>
    <s v="film &amp; video/documentary"/>
    <n v="120"/>
    <n v="120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x v="116"/>
    <n v="2596"/>
    <x v="0"/>
    <s v="GB"/>
    <s v="GBP"/>
    <n v="1472122316"/>
    <n v="1469443916"/>
    <b v="0"/>
    <x v="53"/>
    <b v="1"/>
    <s v="film &amp; video/documentary"/>
    <n v="105.9591836734694"/>
    <n v="106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x v="14"/>
    <n v="13728"/>
    <x v="0"/>
    <s v="US"/>
    <s v="USD"/>
    <n v="1447484460"/>
    <n v="1444888868"/>
    <b v="0"/>
    <x v="182"/>
    <b v="1"/>
    <s v="film &amp; video/documentary"/>
    <n v="114.39999999999999"/>
    <n v="115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x v="9"/>
    <n v="3353"/>
    <x v="0"/>
    <s v="CA"/>
    <s v="CAD"/>
    <n v="1453765920"/>
    <n v="1451655808"/>
    <b v="0"/>
    <x v="183"/>
    <b v="1"/>
    <s v="film &amp; video/documentary"/>
    <n v="111.76666666666665"/>
    <n v="112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x v="36"/>
    <n v="17412"/>
    <x v="0"/>
    <s v="US"/>
    <s v="USD"/>
    <n v="1336062672"/>
    <n v="1332174672"/>
    <b v="0"/>
    <x v="184"/>
    <b v="1"/>
    <s v="film &amp; video/documentary"/>
    <n v="116.08000000000001"/>
    <n v="117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x v="23"/>
    <n v="5660"/>
    <x v="0"/>
    <s v="US"/>
    <s v="USD"/>
    <n v="1453569392"/>
    <n v="1451409392"/>
    <b v="0"/>
    <x v="72"/>
    <b v="1"/>
    <s v="film &amp; video/documentary"/>
    <n v="141.5"/>
    <n v="142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x v="31"/>
    <n v="26182.5"/>
    <x v="0"/>
    <s v="US"/>
    <s v="USD"/>
    <n v="1343624400"/>
    <n v="1340642717"/>
    <b v="0"/>
    <x v="140"/>
    <b v="1"/>
    <s v="film &amp; video/documentary"/>
    <n v="104.72999999999999"/>
    <n v="105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x v="20"/>
    <n v="1535"/>
    <x v="0"/>
    <s v="US"/>
    <s v="USD"/>
    <n v="1346950900"/>
    <n v="1345741300"/>
    <b v="0"/>
    <x v="19"/>
    <b v="1"/>
    <s v="film &amp; video/documentary"/>
    <n v="255.83333333333331"/>
    <n v="256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x v="117"/>
    <n v="2065"/>
    <x v="0"/>
    <s v="US"/>
    <s v="USD"/>
    <n v="1400467759"/>
    <n v="1398480559"/>
    <b v="0"/>
    <x v="53"/>
    <b v="1"/>
    <s v="film &amp; video/documentary"/>
    <n v="206.70670670670671"/>
    <n v="207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x v="22"/>
    <n v="22421"/>
    <x v="0"/>
    <s v="US"/>
    <s v="USD"/>
    <n v="1420569947"/>
    <n v="1417977947"/>
    <b v="0"/>
    <x v="185"/>
    <b v="1"/>
    <s v="film &amp; video/documentary"/>
    <n v="112.105"/>
    <n v="113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x v="31"/>
    <n v="26495.5"/>
    <x v="0"/>
    <s v="US"/>
    <s v="USD"/>
    <n v="1416582101"/>
    <n v="1413986501"/>
    <b v="0"/>
    <x v="186"/>
    <b v="1"/>
    <s v="film &amp; video/documentary"/>
    <n v="105.982"/>
    <n v="106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x v="20"/>
    <n v="601"/>
    <x v="0"/>
    <s v="US"/>
    <s v="USD"/>
    <n v="1439246991"/>
    <n v="1437950991"/>
    <b v="0"/>
    <x v="62"/>
    <b v="1"/>
    <s v="film &amp; video/documentary"/>
    <n v="100.16666666666667"/>
    <n v="101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x v="114"/>
    <n v="81316"/>
    <x v="0"/>
    <s v="US"/>
    <s v="USD"/>
    <n v="1439618400"/>
    <n v="1436976858"/>
    <b v="0"/>
    <x v="187"/>
    <b v="1"/>
    <s v="film &amp; video/documentary"/>
    <n v="213.98947368421051"/>
    <n v="214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x v="10"/>
    <n v="6308"/>
    <x v="0"/>
    <s v="US"/>
    <s v="USD"/>
    <n v="1469670580"/>
    <n v="1467078580"/>
    <b v="0"/>
    <x v="26"/>
    <b v="1"/>
    <s v="film &amp; video/documentary"/>
    <n v="126.16000000000001"/>
    <n v="127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x v="118"/>
    <n v="123444.12"/>
    <x v="0"/>
    <s v="US"/>
    <s v="USD"/>
    <n v="1394233140"/>
    <n v="1391477450"/>
    <b v="0"/>
    <x v="188"/>
    <b v="1"/>
    <s v="film &amp; video/documentary"/>
    <n v="181.53547058823528"/>
    <n v="182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x v="28"/>
    <n v="1000"/>
    <x v="0"/>
    <s v="US"/>
    <s v="USD"/>
    <n v="1431046372"/>
    <n v="1429318372"/>
    <b v="0"/>
    <x v="25"/>
    <b v="1"/>
    <s v="film &amp; video/documentary"/>
    <n v="100"/>
    <n v="100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x v="22"/>
    <n v="20122"/>
    <x v="0"/>
    <s v="US"/>
    <s v="USD"/>
    <n v="1324169940"/>
    <n v="1321578051"/>
    <b v="0"/>
    <x v="189"/>
    <b v="1"/>
    <s v="film &amp; video/documentary"/>
    <n v="100.61"/>
    <n v="10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x v="17"/>
    <n v="18667"/>
    <x v="0"/>
    <s v="US"/>
    <s v="USD"/>
    <n v="1315450800"/>
    <n v="1312823571"/>
    <b v="0"/>
    <x v="190"/>
    <b v="1"/>
    <s v="film &amp; video/documentary"/>
    <n v="100.9027027027027"/>
    <n v="101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x v="63"/>
    <n v="55223"/>
    <x v="0"/>
    <s v="US"/>
    <s v="USD"/>
    <n v="1381424452"/>
    <n v="1378746052"/>
    <b v="0"/>
    <x v="191"/>
    <b v="1"/>
    <s v="film &amp; video/documentary"/>
    <n v="110.446"/>
    <n v="111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x v="119"/>
    <n v="5259"/>
    <x v="0"/>
    <s v="ES"/>
    <s v="EUR"/>
    <n v="1460918282"/>
    <n v="1455737882"/>
    <b v="0"/>
    <x v="133"/>
    <b v="1"/>
    <s v="film &amp; video/documentary"/>
    <n v="111.8936170212766"/>
    <n v="112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x v="3"/>
    <n v="10804.45"/>
    <x v="0"/>
    <s v="US"/>
    <s v="USD"/>
    <n v="1335562320"/>
    <n v="1332452960"/>
    <b v="0"/>
    <x v="192"/>
    <b v="1"/>
    <s v="film &amp; video/documentary"/>
    <n v="108.04450000000001"/>
    <n v="109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x v="36"/>
    <n v="16000"/>
    <x v="0"/>
    <s v="US"/>
    <s v="USD"/>
    <n v="1341668006"/>
    <n v="1340372006"/>
    <b v="0"/>
    <x v="193"/>
    <b v="1"/>
    <s v="film &amp; video/documentary"/>
    <n v="106.66666666666667"/>
    <n v="10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x v="120"/>
    <n v="12929.35"/>
    <x v="0"/>
    <s v="US"/>
    <s v="USD"/>
    <n v="1283312640"/>
    <n v="1279651084"/>
    <b v="0"/>
    <x v="194"/>
    <b v="1"/>
    <s v="film &amp; video/documentary"/>
    <n v="103.90027322404372"/>
    <n v="104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x v="51"/>
    <n v="9387"/>
    <x v="0"/>
    <s v="US"/>
    <s v="USD"/>
    <n v="1430334126"/>
    <n v="1426446126"/>
    <b v="0"/>
    <x v="85"/>
    <b v="1"/>
    <s v="film &amp; video/documentary"/>
    <n v="125.16000000000001"/>
    <n v="126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x v="22"/>
    <n v="21361"/>
    <x v="0"/>
    <s v="GB"/>
    <s v="GBP"/>
    <n v="1481716800"/>
    <n v="1479070867"/>
    <b v="0"/>
    <x v="195"/>
    <b v="1"/>
    <s v="film &amp; video/documentary"/>
    <n v="106.80499999999999"/>
    <n v="107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x v="3"/>
    <n v="11230.25"/>
    <x v="0"/>
    <s v="US"/>
    <s v="USD"/>
    <n v="1400297400"/>
    <n v="1397661347"/>
    <b v="0"/>
    <x v="95"/>
    <b v="1"/>
    <s v="film &amp; video/documentary"/>
    <n v="112.30249999999999"/>
    <n v="113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x v="63"/>
    <n v="51906"/>
    <x v="0"/>
    <s v="US"/>
    <s v="USD"/>
    <n v="1312747970"/>
    <n v="1310155970"/>
    <b v="0"/>
    <x v="196"/>
    <b v="1"/>
    <s v="film &amp; video/documentary"/>
    <n v="103.812"/>
    <n v="104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x v="13"/>
    <n v="2833"/>
    <x v="0"/>
    <s v="US"/>
    <s v="USD"/>
    <n v="1446731817"/>
    <n v="1444913817"/>
    <b v="0"/>
    <x v="68"/>
    <b v="1"/>
    <s v="film &amp; video/documentary"/>
    <n v="141.65"/>
    <n v="142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x v="10"/>
    <n v="5263"/>
    <x v="0"/>
    <s v="US"/>
    <s v="USD"/>
    <n v="1312960080"/>
    <n v="1308900441"/>
    <b v="0"/>
    <x v="16"/>
    <b v="1"/>
    <s v="film &amp; video/documentary"/>
    <n v="105.25999999999999"/>
    <n v="106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x v="19"/>
    <n v="36082"/>
    <x v="0"/>
    <s v="US"/>
    <s v="USD"/>
    <n v="1391641440"/>
    <n v="1389107062"/>
    <b v="0"/>
    <x v="197"/>
    <b v="1"/>
    <s v="film &amp; video/documentary"/>
    <n v="103.09142857142857"/>
    <n v="104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x v="121"/>
    <n v="3036"/>
    <x v="0"/>
    <s v="US"/>
    <s v="USD"/>
    <n v="1394071339"/>
    <n v="1391479339"/>
    <b v="0"/>
    <x v="165"/>
    <b v="1"/>
    <s v="film &amp; video/documentary"/>
    <n v="107.65957446808511"/>
    <n v="108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x v="70"/>
    <n v="3015.73"/>
    <x v="0"/>
    <s v="US"/>
    <s v="USD"/>
    <n v="1304920740"/>
    <n v="1301975637"/>
    <b v="0"/>
    <x v="2"/>
    <b v="1"/>
    <s v="film &amp; video/documentary"/>
    <n v="107.70464285714286"/>
    <n v="108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x v="13"/>
    <n v="2031"/>
    <x v="0"/>
    <s v="US"/>
    <s v="USD"/>
    <n v="1321739650"/>
    <n v="1316552050"/>
    <b v="0"/>
    <x v="19"/>
    <b v="1"/>
    <s v="film &amp; video/documentary"/>
    <n v="101.55000000000001"/>
    <n v="102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x v="12"/>
    <n v="6086.26"/>
    <x v="0"/>
    <s v="US"/>
    <s v="USD"/>
    <n v="1383676790"/>
    <n v="1380217190"/>
    <b v="0"/>
    <x v="44"/>
    <b v="1"/>
    <s v="film &amp; video/documentary"/>
    <n v="101.43766666666667"/>
    <n v="102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x v="2"/>
    <n v="684"/>
    <x v="0"/>
    <s v="GB"/>
    <s v="GBP"/>
    <n v="1469220144"/>
    <n v="1466628144"/>
    <b v="0"/>
    <x v="41"/>
    <b v="1"/>
    <s v="film &amp; video/documentary"/>
    <n v="136.80000000000001"/>
    <n v="137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x v="28"/>
    <n v="1283"/>
    <x v="0"/>
    <s v="CA"/>
    <s v="CAD"/>
    <n v="1434670397"/>
    <n v="1429486397"/>
    <b v="0"/>
    <x v="63"/>
    <b v="1"/>
    <s v="film &amp; video/documentary"/>
    <n v="128.29999999999998"/>
    <n v="12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x v="11"/>
    <n v="30315"/>
    <x v="0"/>
    <s v="US"/>
    <s v="USD"/>
    <n v="1387688400"/>
    <n v="1384920804"/>
    <b v="0"/>
    <x v="198"/>
    <b v="1"/>
    <s v="film &amp; video/documentary"/>
    <n v="101.05"/>
    <n v="102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x v="30"/>
    <n v="3171"/>
    <x v="0"/>
    <s v="US"/>
    <s v="USD"/>
    <n v="1343238578"/>
    <n v="1341856178"/>
    <b v="0"/>
    <x v="165"/>
    <b v="1"/>
    <s v="film &amp; video/documentary"/>
    <n v="126.84"/>
    <n v="127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x v="122"/>
    <n v="13451"/>
    <x v="0"/>
    <s v="US"/>
    <s v="USD"/>
    <n v="1342731811"/>
    <n v="1340139811"/>
    <b v="0"/>
    <x v="199"/>
    <b v="1"/>
    <s v="film &amp; video/documentary"/>
    <n v="105.0859375"/>
    <n v="106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x v="17"/>
    <n v="19028"/>
    <x v="0"/>
    <s v="US"/>
    <s v="USD"/>
    <n v="1381541465"/>
    <n v="1378949465"/>
    <b v="0"/>
    <x v="200"/>
    <b v="1"/>
    <s v="film &amp; video/documentary"/>
    <n v="102.85405405405406"/>
    <n v="103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x v="123"/>
    <n v="1430.06"/>
    <x v="0"/>
    <s v="CA"/>
    <s v="CAD"/>
    <n v="1413547200"/>
    <n v="1411417602"/>
    <b v="0"/>
    <x v="64"/>
    <b v="1"/>
    <s v="film &amp; video/documentary"/>
    <n v="102.14714285714285"/>
    <n v="103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x v="28"/>
    <n v="1202.17"/>
    <x v="0"/>
    <s v="US"/>
    <s v="USD"/>
    <n v="1391851831"/>
    <n v="1389259831"/>
    <b v="0"/>
    <x v="20"/>
    <b v="1"/>
    <s v="film &amp; video/documentary"/>
    <n v="120.21700000000001"/>
    <n v="121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x v="124"/>
    <n v="10526"/>
    <x v="0"/>
    <s v="US"/>
    <s v="USD"/>
    <n v="1365395580"/>
    <n v="1364426260"/>
    <b v="0"/>
    <x v="47"/>
    <b v="1"/>
    <s v="film &amp; video/documentary"/>
    <n v="100.24761904761905"/>
    <n v="101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x v="125"/>
    <n v="22542"/>
    <x v="0"/>
    <s v="US"/>
    <s v="USD"/>
    <n v="1437633997"/>
    <n v="1435041997"/>
    <b v="0"/>
    <x v="201"/>
    <b v="1"/>
    <s v="film &amp; video/documentary"/>
    <n v="100.63392857142857"/>
    <n v="101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x v="6"/>
    <n v="8035"/>
    <x v="0"/>
    <s v="US"/>
    <s v="USD"/>
    <n v="1372536787"/>
    <n v="1367352787"/>
    <b v="0"/>
    <x v="196"/>
    <b v="1"/>
    <s v="film &amp; video/documentary"/>
    <n v="100.4375"/>
    <n v="101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x v="126"/>
    <n v="14.5"/>
    <x v="2"/>
    <s v="US"/>
    <s v="USD"/>
    <n v="1394772031"/>
    <n v="1392183631"/>
    <b v="0"/>
    <x v="83"/>
    <b v="0"/>
    <s v="film &amp; video/animation"/>
    <n v="0.43939393939393934"/>
    <n v="1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x v="36"/>
    <n v="301"/>
    <x v="2"/>
    <s v="US"/>
    <s v="USD"/>
    <n v="1440157656"/>
    <n v="1434973656"/>
    <b v="0"/>
    <x v="79"/>
    <b v="0"/>
    <s v="film &amp; video/animation"/>
    <n v="2.0066666666666668"/>
    <n v="3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x v="79"/>
    <n v="430"/>
    <x v="2"/>
    <s v="US"/>
    <s v="USD"/>
    <n v="1410416097"/>
    <n v="1407824097"/>
    <b v="0"/>
    <x v="8"/>
    <b v="0"/>
    <s v="film &amp; video/animation"/>
    <n v="1.075"/>
    <n v="2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x v="22"/>
    <n v="153"/>
    <x v="2"/>
    <s v="US"/>
    <s v="USD"/>
    <n v="1370470430"/>
    <n v="1367878430"/>
    <b v="0"/>
    <x v="62"/>
    <b v="0"/>
    <s v="film &amp; video/animation"/>
    <n v="0.76500000000000001"/>
    <n v="1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x v="9"/>
    <n v="203.9"/>
    <x v="2"/>
    <s v="US"/>
    <s v="USD"/>
    <n v="1332748899"/>
    <n v="1327568499"/>
    <b v="0"/>
    <x v="81"/>
    <b v="0"/>
    <s v="film &amp; video/animation"/>
    <n v="6.7966666666666677"/>
    <n v="7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x v="63"/>
    <n v="6"/>
    <x v="2"/>
    <s v="US"/>
    <s v="USD"/>
    <n v="1448660404"/>
    <n v="1443472804"/>
    <b v="0"/>
    <x v="84"/>
    <b v="0"/>
    <s v="film &amp; video/animation"/>
    <n v="1.2E-2"/>
    <n v="1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x v="3"/>
    <n v="133"/>
    <x v="2"/>
    <s v="US"/>
    <s v="USD"/>
    <n v="1456851914"/>
    <n v="1454259914"/>
    <b v="0"/>
    <x v="22"/>
    <b v="0"/>
    <s v="film &amp; video/animation"/>
    <n v="1.3299999999999998"/>
    <n v="2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x v="115"/>
    <n v="0"/>
    <x v="2"/>
    <s v="US"/>
    <s v="USD"/>
    <n v="1445540340"/>
    <n v="1444340940"/>
    <b v="0"/>
    <x v="78"/>
    <b v="0"/>
    <s v="film &amp; video/animation"/>
    <n v="0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x v="14"/>
    <n v="676"/>
    <x v="2"/>
    <s v="US"/>
    <s v="USD"/>
    <n v="1402956000"/>
    <n v="1400523845"/>
    <b v="0"/>
    <x v="62"/>
    <b v="0"/>
    <s v="film &amp; video/animation"/>
    <n v="5.6333333333333329"/>
    <n v="6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x v="10"/>
    <n v="0"/>
    <x v="2"/>
    <s v="US"/>
    <s v="USD"/>
    <n v="1259297940"/>
    <n v="1252964282"/>
    <b v="0"/>
    <x v="78"/>
    <b v="0"/>
    <s v="film &amp; video/animation"/>
    <n v="0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x v="28"/>
    <n v="24"/>
    <x v="2"/>
    <s v="US"/>
    <s v="USD"/>
    <n v="1378866867"/>
    <n v="1377570867"/>
    <b v="0"/>
    <x v="81"/>
    <b v="0"/>
    <s v="film &amp; video/animation"/>
    <n v="2.4"/>
    <n v="3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x v="9"/>
    <n v="415"/>
    <x v="2"/>
    <s v="GB"/>
    <s v="GBP"/>
    <n v="1467752083"/>
    <n v="1465160083"/>
    <b v="0"/>
    <x v="22"/>
    <b v="0"/>
    <s v="film &amp; video/animation"/>
    <n v="13.833333333333334"/>
    <n v="1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x v="12"/>
    <n v="570"/>
    <x v="2"/>
    <s v="US"/>
    <s v="USD"/>
    <n v="1445448381"/>
    <n v="1440264381"/>
    <b v="0"/>
    <x v="22"/>
    <b v="0"/>
    <s v="film &amp; video/animation"/>
    <n v="9.5"/>
    <n v="10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x v="9"/>
    <n v="0"/>
    <x v="2"/>
    <s v="US"/>
    <s v="USD"/>
    <n v="1444576022"/>
    <n v="1439392022"/>
    <b v="0"/>
    <x v="78"/>
    <b v="0"/>
    <s v="film &amp; video/animation"/>
    <n v="0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x v="30"/>
    <n v="125"/>
    <x v="2"/>
    <s v="US"/>
    <s v="USD"/>
    <n v="1385931702"/>
    <n v="1383076902"/>
    <b v="0"/>
    <x v="84"/>
    <b v="0"/>
    <s v="film &amp; video/animation"/>
    <n v="5"/>
    <n v="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x v="74"/>
    <n v="3"/>
    <x v="2"/>
    <s v="US"/>
    <s v="USD"/>
    <n v="1379094980"/>
    <n v="1376502980"/>
    <b v="0"/>
    <x v="83"/>
    <b v="0"/>
    <s v="film &amp; video/animation"/>
    <n v="2.7272727272727275E-3"/>
    <n v="1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x v="28"/>
    <n v="0"/>
    <x v="2"/>
    <s v="US"/>
    <s v="USD"/>
    <n v="1375260113"/>
    <n v="1372668113"/>
    <b v="0"/>
    <x v="78"/>
    <b v="0"/>
    <s v="film &amp; video/animation"/>
    <n v="0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x v="39"/>
    <n v="0"/>
    <x v="2"/>
    <s v="CA"/>
    <s v="CAD"/>
    <n v="1475912326"/>
    <n v="1470728326"/>
    <b v="0"/>
    <x v="78"/>
    <b v="0"/>
    <s v="film &amp; video/animation"/>
    <n v="0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x v="22"/>
    <n v="1876"/>
    <x v="2"/>
    <s v="US"/>
    <s v="USD"/>
    <n v="1447830958"/>
    <n v="1445235358"/>
    <b v="0"/>
    <x v="202"/>
    <b v="0"/>
    <s v="film &amp; video/animation"/>
    <n v="9.379999999999999"/>
    <n v="10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x v="52"/>
    <n v="0"/>
    <x v="2"/>
    <s v="US"/>
    <s v="USD"/>
    <n v="1413569818"/>
    <n v="1412705818"/>
    <b v="0"/>
    <x v="78"/>
    <b v="0"/>
    <s v="film &amp; video/animation"/>
    <n v="0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x v="10"/>
    <n v="5"/>
    <x v="2"/>
    <s v="US"/>
    <s v="USD"/>
    <n v="1458859153"/>
    <n v="1456270753"/>
    <b v="0"/>
    <x v="29"/>
    <b v="0"/>
    <s v="film &amp; video/animation"/>
    <n v="0.1"/>
    <n v="1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x v="44"/>
    <n v="0"/>
    <x v="2"/>
    <s v="GB"/>
    <s v="GBP"/>
    <n v="1383418996"/>
    <n v="1380826996"/>
    <b v="0"/>
    <x v="78"/>
    <b v="0"/>
    <s v="film &amp; video/animation"/>
    <n v="0"/>
    <n v="0"/>
    <e v="#DIV/0!"/>
    <x v="0"/>
    <s v="animation"/>
    <x v="441"/>
    <d v="2013-11-02T19:03:16"/>
  </r>
  <r>
    <n v="442"/>
    <s v="The Paranormal Idiot"/>
    <s v="Doomsday is here"/>
    <x v="73"/>
    <n v="6691"/>
    <x v="2"/>
    <s v="US"/>
    <s v="USD"/>
    <n v="1424380783"/>
    <n v="1421788783"/>
    <b v="0"/>
    <x v="57"/>
    <b v="0"/>
    <s v="film &amp; video/animation"/>
    <n v="39.358823529411765"/>
    <n v="40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x v="3"/>
    <n v="10"/>
    <x v="2"/>
    <s v="CA"/>
    <s v="CAD"/>
    <n v="1391991701"/>
    <n v="1389399701"/>
    <b v="0"/>
    <x v="84"/>
    <b v="0"/>
    <s v="film &amp; video/animation"/>
    <n v="0.1"/>
    <n v="1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x v="28"/>
    <n v="50"/>
    <x v="2"/>
    <s v="US"/>
    <s v="USD"/>
    <n v="1329342361"/>
    <n v="1324158361"/>
    <b v="0"/>
    <x v="29"/>
    <b v="0"/>
    <s v="film &amp; video/animation"/>
    <n v="5"/>
    <n v="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x v="127"/>
    <n v="2"/>
    <x v="2"/>
    <s v="US"/>
    <s v="USD"/>
    <n v="1432195375"/>
    <n v="1430899375"/>
    <b v="0"/>
    <x v="84"/>
    <b v="0"/>
    <s v="film &amp; video/animation"/>
    <n v="3.3333333333333335E-3"/>
    <n v="1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x v="124"/>
    <n v="766"/>
    <x v="2"/>
    <s v="US"/>
    <s v="USD"/>
    <n v="1425434420"/>
    <n v="1422842420"/>
    <b v="0"/>
    <x v="38"/>
    <b v="0"/>
    <s v="film &amp; video/animation"/>
    <n v="7.2952380952380951"/>
    <n v="8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x v="11"/>
    <n v="5"/>
    <x v="2"/>
    <s v="GB"/>
    <s v="GBP"/>
    <n v="1364041163"/>
    <n v="1361884763"/>
    <b v="0"/>
    <x v="29"/>
    <b v="0"/>
    <s v="film &amp; video/animation"/>
    <n v="1.6666666666666666E-2"/>
    <n v="1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x v="30"/>
    <n v="82.01"/>
    <x v="2"/>
    <s v="US"/>
    <s v="USD"/>
    <n v="1400091095"/>
    <n v="1398363095"/>
    <b v="0"/>
    <x v="80"/>
    <b v="0"/>
    <s v="film &amp; video/animation"/>
    <n v="3.2804000000000002"/>
    <n v="4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x v="13"/>
    <n v="45"/>
    <x v="2"/>
    <s v="GB"/>
    <s v="GBP"/>
    <n v="1382017085"/>
    <n v="1379425085"/>
    <b v="0"/>
    <x v="81"/>
    <b v="0"/>
    <s v="film &amp; video/animation"/>
    <n v="2.25"/>
    <n v="3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x v="63"/>
    <n v="396"/>
    <x v="2"/>
    <s v="US"/>
    <s v="USD"/>
    <n v="1392417800"/>
    <n v="1389825800"/>
    <b v="0"/>
    <x v="63"/>
    <b v="0"/>
    <s v="film &amp; video/animation"/>
    <n v="0.79200000000000004"/>
    <n v="1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x v="22"/>
    <n v="0"/>
    <x v="2"/>
    <s v="US"/>
    <s v="USD"/>
    <n v="1390669791"/>
    <n v="1388077791"/>
    <b v="0"/>
    <x v="78"/>
    <b v="0"/>
    <s v="film &amp; video/animation"/>
    <n v="0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x v="47"/>
    <n v="480"/>
    <x v="2"/>
    <s v="US"/>
    <s v="USD"/>
    <n v="1431536015"/>
    <n v="1428944015"/>
    <b v="0"/>
    <x v="8"/>
    <b v="0"/>
    <s v="film &amp; video/animation"/>
    <n v="64"/>
    <n v="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x v="128"/>
    <n v="26"/>
    <x v="2"/>
    <s v="US"/>
    <s v="USD"/>
    <n v="1424375279"/>
    <n v="1422992879"/>
    <b v="0"/>
    <x v="84"/>
    <b v="0"/>
    <s v="film &amp; video/animation"/>
    <n v="2.7404479578392621E-2"/>
    <n v="1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x v="3"/>
    <n v="82"/>
    <x v="2"/>
    <s v="US"/>
    <s v="USD"/>
    <n v="1417007640"/>
    <n v="1414343571"/>
    <b v="0"/>
    <x v="81"/>
    <b v="0"/>
    <s v="film &amp; video/animation"/>
    <n v="0.82000000000000006"/>
    <n v="1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x v="99"/>
    <n v="45"/>
    <x v="2"/>
    <s v="US"/>
    <s v="USD"/>
    <n v="1334622660"/>
    <n v="1330733022"/>
    <b v="0"/>
    <x v="84"/>
    <b v="0"/>
    <s v="film &amp; video/animation"/>
    <n v="6.9230769230769221E-2"/>
    <n v="1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x v="129"/>
    <n v="61"/>
    <x v="2"/>
    <s v="US"/>
    <s v="USD"/>
    <n v="1382414340"/>
    <n v="1380559201"/>
    <b v="0"/>
    <x v="83"/>
    <b v="0"/>
    <s v="film &amp; video/animation"/>
    <n v="0.68631863186318631"/>
    <n v="1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x v="22"/>
    <n v="0"/>
    <x v="2"/>
    <s v="CA"/>
    <s v="CAD"/>
    <n v="1408213512"/>
    <n v="1405621512"/>
    <b v="0"/>
    <x v="78"/>
    <b v="0"/>
    <s v="film &amp; video/animation"/>
    <n v="0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x v="3"/>
    <n v="821"/>
    <x v="2"/>
    <s v="GB"/>
    <s v="GBP"/>
    <n v="1368550060"/>
    <n v="1365958060"/>
    <b v="0"/>
    <x v="72"/>
    <b v="0"/>
    <s v="film &amp; video/animation"/>
    <n v="8.2100000000000009"/>
    <n v="9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x v="130"/>
    <n v="25"/>
    <x v="2"/>
    <s v="US"/>
    <s v="USD"/>
    <n v="1321201327"/>
    <n v="1316013727"/>
    <b v="0"/>
    <x v="29"/>
    <b v="0"/>
    <s v="film &amp; video/animation"/>
    <n v="6.4102564102564097E-2"/>
    <n v="1"/>
    <n v="25"/>
    <x v="0"/>
    <s v="animation"/>
    <x v="459"/>
    <d v="2011-11-13T16:22:07"/>
  </r>
  <r>
    <n v="460"/>
    <s v="Darwin's Kiss"/>
    <s v="An animated web series about biological evolution gone haywire."/>
    <x v="0"/>
    <n v="25"/>
    <x v="2"/>
    <s v="US"/>
    <s v="USD"/>
    <n v="1401595200"/>
    <n v="1398862875"/>
    <b v="0"/>
    <x v="84"/>
    <b v="0"/>
    <s v="film &amp; video/animation"/>
    <n v="0.29411764705882354"/>
    <n v="1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x v="131"/>
    <n v="0"/>
    <x v="2"/>
    <s v="GB"/>
    <s v="GBP"/>
    <n v="1370204367"/>
    <n v="1368476367"/>
    <b v="0"/>
    <x v="78"/>
    <b v="0"/>
    <s v="film &amp; video/animation"/>
    <n v="0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x v="57"/>
    <n v="0"/>
    <x v="2"/>
    <s v="US"/>
    <s v="USD"/>
    <n v="1312945341"/>
    <n v="1307761341"/>
    <b v="0"/>
    <x v="78"/>
    <b v="0"/>
    <s v="film &amp; video/animation"/>
    <n v="0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x v="56"/>
    <n v="1250"/>
    <x v="2"/>
    <s v="US"/>
    <s v="USD"/>
    <n v="1316883753"/>
    <n v="1311699753"/>
    <b v="0"/>
    <x v="202"/>
    <b v="0"/>
    <s v="film &amp; video/animation"/>
    <n v="2.2727272727272729"/>
    <n v="3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x v="132"/>
    <n v="1"/>
    <x v="2"/>
    <s v="DE"/>
    <s v="EUR"/>
    <n v="1463602935"/>
    <n v="1461874935"/>
    <b v="0"/>
    <x v="29"/>
    <b v="0"/>
    <s v="film &amp; video/animation"/>
    <n v="9.9009900990099015E-2"/>
    <n v="1"/>
    <n v="1"/>
    <x v="0"/>
    <s v="animation"/>
    <x v="464"/>
    <d v="2016-05-18T20:22:15"/>
  </r>
  <r>
    <n v="465"/>
    <s v="&quot;Amp&quot; A Story About a Robot"/>
    <s v="&quot;Amp&quot; is a short film about a robot with needs."/>
    <x v="133"/>
    <n v="138"/>
    <x v="2"/>
    <s v="US"/>
    <s v="USD"/>
    <n v="1403837574"/>
    <n v="1402455174"/>
    <b v="0"/>
    <x v="22"/>
    <b v="0"/>
    <s v="film &amp; video/animation"/>
    <n v="26.953125"/>
    <n v="27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x v="3"/>
    <n v="76"/>
    <x v="2"/>
    <s v="US"/>
    <s v="USD"/>
    <n v="1347057464"/>
    <n v="1344465464"/>
    <b v="0"/>
    <x v="81"/>
    <b v="0"/>
    <s v="film &amp; video/animation"/>
    <n v="0.76"/>
    <n v="1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x v="22"/>
    <n v="4315"/>
    <x v="2"/>
    <s v="US"/>
    <s v="USD"/>
    <n v="1348849134"/>
    <n v="1344961134"/>
    <b v="0"/>
    <x v="70"/>
    <b v="0"/>
    <s v="film &amp; video/animation"/>
    <n v="21.574999999999999"/>
    <n v="22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x v="51"/>
    <n v="0"/>
    <x v="2"/>
    <s v="US"/>
    <s v="USD"/>
    <n v="1341978665"/>
    <n v="1336795283"/>
    <b v="0"/>
    <x v="78"/>
    <b v="0"/>
    <s v="film &amp; video/animation"/>
    <n v="0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x v="12"/>
    <n v="0"/>
    <x v="2"/>
    <s v="GB"/>
    <s v="GBP"/>
    <n v="1409960724"/>
    <n v="1404776724"/>
    <b v="0"/>
    <x v="78"/>
    <b v="0"/>
    <s v="film &amp; video/animation"/>
    <n v="0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x v="10"/>
    <n v="51"/>
    <x v="2"/>
    <s v="US"/>
    <s v="USD"/>
    <n v="1389844800"/>
    <n v="1385524889"/>
    <b v="0"/>
    <x v="84"/>
    <b v="0"/>
    <s v="film &amp; video/animation"/>
    <n v="1.02"/>
    <n v="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x v="56"/>
    <n v="6541"/>
    <x v="2"/>
    <s v="US"/>
    <s v="USD"/>
    <n v="1397924379"/>
    <n v="1394039979"/>
    <b v="0"/>
    <x v="203"/>
    <b v="0"/>
    <s v="film &amp; video/animation"/>
    <n v="11.892727272727273"/>
    <n v="12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x v="134"/>
    <n v="141"/>
    <x v="2"/>
    <s v="US"/>
    <s v="USD"/>
    <n v="1408831718"/>
    <n v="1406239718"/>
    <b v="0"/>
    <x v="81"/>
    <b v="0"/>
    <s v="film &amp; video/animation"/>
    <n v="17.625"/>
    <n v="18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x v="11"/>
    <n v="861"/>
    <x v="2"/>
    <s v="US"/>
    <s v="USD"/>
    <n v="1410972319"/>
    <n v="1408380319"/>
    <b v="0"/>
    <x v="25"/>
    <b v="0"/>
    <s v="film &amp; video/animation"/>
    <n v="2.87"/>
    <n v="3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x v="126"/>
    <n v="1"/>
    <x v="2"/>
    <s v="US"/>
    <s v="USD"/>
    <n v="1487318029"/>
    <n v="1484726029"/>
    <b v="0"/>
    <x v="29"/>
    <b v="0"/>
    <s v="film &amp; video/animation"/>
    <n v="3.0303030303030304E-2"/>
    <n v="1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x v="13"/>
    <n v="0"/>
    <x v="2"/>
    <s v="US"/>
    <s v="USD"/>
    <n v="1430877843"/>
    <n v="1428285843"/>
    <b v="0"/>
    <x v="78"/>
    <b v="0"/>
    <s v="film &amp; video/animation"/>
    <n v="0"/>
    <n v="0"/>
    <e v="#DIV/0!"/>
    <x v="0"/>
    <s v="animation"/>
    <x v="475"/>
    <d v="2015-05-06T02:04:03"/>
  </r>
  <r>
    <n v="476"/>
    <s v="Sight Word Music Videos"/>
    <s v="Animated Music Videos that teach kids how to read."/>
    <x v="135"/>
    <n v="4906.59"/>
    <x v="2"/>
    <s v="US"/>
    <s v="USD"/>
    <n v="1401767940"/>
    <n v="1398727441"/>
    <b v="0"/>
    <x v="204"/>
    <b v="0"/>
    <s v="film &amp; video/animation"/>
    <n v="2.230268181818182"/>
    <n v="3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x v="15"/>
    <n v="0"/>
    <x v="2"/>
    <s v="US"/>
    <s v="USD"/>
    <n v="1337371334"/>
    <n v="1332187334"/>
    <b v="0"/>
    <x v="78"/>
    <b v="0"/>
    <s v="film &amp; video/animation"/>
    <n v="0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x v="3"/>
    <n v="0"/>
    <x v="2"/>
    <s v="US"/>
    <s v="USD"/>
    <n v="1427921509"/>
    <n v="1425333109"/>
    <b v="0"/>
    <x v="78"/>
    <b v="0"/>
    <s v="film &amp; video/animation"/>
    <n v="0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x v="36"/>
    <n v="4884"/>
    <x v="2"/>
    <s v="US"/>
    <s v="USD"/>
    <n v="1416566835"/>
    <n v="1411379235"/>
    <b v="0"/>
    <x v="165"/>
    <b v="0"/>
    <s v="film &amp; video/animation"/>
    <n v="32.56"/>
    <n v="33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x v="79"/>
    <n v="7764"/>
    <x v="2"/>
    <s v="US"/>
    <s v="USD"/>
    <n v="1376049615"/>
    <n v="1373457615"/>
    <b v="0"/>
    <x v="205"/>
    <b v="0"/>
    <s v="film &amp; video/animation"/>
    <n v="19.41"/>
    <n v="20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x v="11"/>
    <n v="1830"/>
    <x v="2"/>
    <s v="US"/>
    <s v="USD"/>
    <n v="1349885289"/>
    <n v="1347293289"/>
    <b v="0"/>
    <x v="64"/>
    <b v="0"/>
    <s v="film &amp; video/animation"/>
    <n v="6.1"/>
    <n v="7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x v="3"/>
    <n v="10"/>
    <x v="2"/>
    <s v="US"/>
    <s v="USD"/>
    <n v="1460644440"/>
    <n v="1458336690"/>
    <b v="0"/>
    <x v="29"/>
    <b v="0"/>
    <s v="film &amp; video/animation"/>
    <n v="0.1"/>
    <n v="1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x v="36"/>
    <n v="7530"/>
    <x v="2"/>
    <s v="GB"/>
    <s v="GBP"/>
    <n v="1359434672"/>
    <n v="1354250672"/>
    <b v="0"/>
    <x v="206"/>
    <b v="0"/>
    <s v="film &amp; video/animation"/>
    <n v="50.2"/>
    <n v="51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x v="58"/>
    <n v="149"/>
    <x v="2"/>
    <s v="GB"/>
    <s v="GBP"/>
    <n v="1446766372"/>
    <n v="1443220372"/>
    <b v="0"/>
    <x v="202"/>
    <b v="0"/>
    <s v="film &amp; video/animation"/>
    <n v="0.18625"/>
    <n v="1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x v="136"/>
    <n v="8315.01"/>
    <x v="2"/>
    <s v="GB"/>
    <s v="GBP"/>
    <n v="1368792499"/>
    <n v="1366200499"/>
    <b v="0"/>
    <x v="207"/>
    <b v="0"/>
    <s v="film &amp; video/animation"/>
    <n v="21.906971229845084"/>
    <n v="22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x v="137"/>
    <n v="50"/>
    <x v="2"/>
    <s v="AU"/>
    <s v="AUD"/>
    <n v="1401662239"/>
    <n v="1399070239"/>
    <b v="0"/>
    <x v="29"/>
    <b v="0"/>
    <s v="film &amp; video/animation"/>
    <n v="9.0909090909090905E-3"/>
    <n v="1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x v="63"/>
    <n v="0"/>
    <x v="2"/>
    <s v="CA"/>
    <s v="CAD"/>
    <n v="1482678994"/>
    <n v="1477491394"/>
    <b v="0"/>
    <x v="78"/>
    <b v="0"/>
    <s v="film &amp; video/animation"/>
    <n v="0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x v="14"/>
    <n v="0"/>
    <x v="2"/>
    <s v="US"/>
    <s v="USD"/>
    <n v="1483924700"/>
    <n v="1481332700"/>
    <b v="0"/>
    <x v="78"/>
    <b v="0"/>
    <s v="film &amp; video/animation"/>
    <n v="0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x v="138"/>
    <n v="215"/>
    <x v="2"/>
    <s v="US"/>
    <s v="USD"/>
    <n v="1325763180"/>
    <n v="1323084816"/>
    <b v="0"/>
    <x v="83"/>
    <b v="0"/>
    <s v="film &amp; video/animation"/>
    <n v="0.28667813379201834"/>
    <n v="1"/>
    <n v="71.666666666666671"/>
    <x v="0"/>
    <s v="animation"/>
    <x v="489"/>
    <d v="2012-01-05T11:33:00"/>
  </r>
  <r>
    <n v="490"/>
    <s v="PROJECT IS CANCELLED"/>
    <s v="Cancelled"/>
    <x v="28"/>
    <n v="0"/>
    <x v="2"/>
    <s v="US"/>
    <s v="USD"/>
    <n v="1345677285"/>
    <n v="1343085285"/>
    <b v="0"/>
    <x v="78"/>
    <b v="0"/>
    <s v="film &amp; video/animation"/>
    <n v="0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x v="3"/>
    <n v="0"/>
    <x v="2"/>
    <s v="US"/>
    <s v="USD"/>
    <n v="1453937699"/>
    <n v="1451345699"/>
    <b v="0"/>
    <x v="78"/>
    <b v="0"/>
    <s v="film &amp; video/animation"/>
    <n v="0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x v="139"/>
    <n v="0"/>
    <x v="2"/>
    <s v="SE"/>
    <s v="SEK"/>
    <n v="1476319830"/>
    <n v="1471135830"/>
    <b v="0"/>
    <x v="78"/>
    <b v="0"/>
    <s v="film &amp; video/animation"/>
    <n v="0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x v="11"/>
    <n v="0"/>
    <x v="2"/>
    <s v="GB"/>
    <s v="GBP"/>
    <n v="1432142738"/>
    <n v="1429550738"/>
    <b v="0"/>
    <x v="78"/>
    <b v="0"/>
    <s v="film &amp; video/animation"/>
    <n v="0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x v="22"/>
    <n v="31"/>
    <x v="2"/>
    <s v="US"/>
    <s v="USD"/>
    <n v="1404356400"/>
    <n v="1402343765"/>
    <b v="0"/>
    <x v="83"/>
    <b v="0"/>
    <s v="film &amp; video/animation"/>
    <n v="0.155"/>
    <n v="1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x v="39"/>
    <n v="0"/>
    <x v="2"/>
    <s v="US"/>
    <s v="USD"/>
    <n v="1437076305"/>
    <n v="1434484305"/>
    <b v="0"/>
    <x v="78"/>
    <b v="0"/>
    <s v="film &amp; video/animation"/>
    <n v="0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x v="127"/>
    <n v="1"/>
    <x v="2"/>
    <s v="US"/>
    <s v="USD"/>
    <n v="1392070874"/>
    <n v="1386886874"/>
    <b v="0"/>
    <x v="29"/>
    <b v="0"/>
    <s v="film &amp; video/animation"/>
    <n v="1.6666666666666668E-3"/>
    <n v="1"/>
    <n v="1"/>
    <x v="0"/>
    <s v="animation"/>
    <x v="496"/>
    <d v="2014-02-10T22:21:14"/>
  </r>
  <r>
    <n v="497"/>
    <s v="Galaxy Probe Kids"/>
    <s v="live-action/animated series pilot."/>
    <x v="140"/>
    <n v="30"/>
    <x v="2"/>
    <s v="US"/>
    <s v="USD"/>
    <n v="1419483600"/>
    <n v="1414889665"/>
    <b v="0"/>
    <x v="83"/>
    <b v="0"/>
    <s v="film &amp; video/animation"/>
    <n v="0.6696428571428571"/>
    <n v="1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x v="141"/>
    <n v="2994"/>
    <x v="2"/>
    <s v="US"/>
    <s v="USD"/>
    <n v="1324664249"/>
    <n v="1321035449"/>
    <b v="0"/>
    <x v="19"/>
    <b v="0"/>
    <s v="film &amp; video/animation"/>
    <n v="4.5985132395404564"/>
    <n v="5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x v="22"/>
    <n v="1910"/>
    <x v="2"/>
    <s v="US"/>
    <s v="USD"/>
    <n v="1255381140"/>
    <n v="1250630968"/>
    <b v="0"/>
    <x v="55"/>
    <b v="0"/>
    <s v="film &amp; video/animation"/>
    <n v="9.5500000000000007"/>
    <n v="10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x v="115"/>
    <n v="215"/>
    <x v="2"/>
    <s v="US"/>
    <s v="USD"/>
    <n v="1273356960"/>
    <n v="1268255751"/>
    <b v="0"/>
    <x v="80"/>
    <b v="0"/>
    <s v="film &amp; video/animation"/>
    <n v="3.3076923076923079"/>
    <n v="4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x v="3"/>
    <n v="0"/>
    <x v="2"/>
    <s v="US"/>
    <s v="USD"/>
    <n v="1310189851"/>
    <n v="1307597851"/>
    <b v="0"/>
    <x v="78"/>
    <b v="0"/>
    <s v="film &amp; video/animation"/>
    <n v="0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x v="22"/>
    <n v="230"/>
    <x v="2"/>
    <s v="US"/>
    <s v="USD"/>
    <n v="1332073025"/>
    <n v="1329484625"/>
    <b v="0"/>
    <x v="80"/>
    <b v="0"/>
    <s v="film &amp; video/animation"/>
    <n v="1.1499999999999999"/>
    <n v="2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x v="115"/>
    <n v="114"/>
    <x v="2"/>
    <s v="GB"/>
    <s v="GBP"/>
    <n v="1421498303"/>
    <n v="1418906303"/>
    <b v="0"/>
    <x v="82"/>
    <b v="0"/>
    <s v="film &amp; video/animation"/>
    <n v="1.7538461538461538"/>
    <n v="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x v="142"/>
    <n v="335"/>
    <x v="2"/>
    <s v="US"/>
    <s v="USD"/>
    <n v="1334097387"/>
    <n v="1328916987"/>
    <b v="0"/>
    <x v="81"/>
    <b v="0"/>
    <s v="film &amp; video/animation"/>
    <n v="1.3673469387755102"/>
    <n v="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x v="14"/>
    <n v="52"/>
    <x v="2"/>
    <s v="US"/>
    <s v="USD"/>
    <n v="1451010086"/>
    <n v="1447122086"/>
    <b v="0"/>
    <x v="25"/>
    <b v="0"/>
    <s v="film &amp; video/animation"/>
    <n v="0.43333333333333329"/>
    <n v="1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x v="61"/>
    <n v="250"/>
    <x v="2"/>
    <s v="US"/>
    <s v="USD"/>
    <n v="1376140520"/>
    <n v="1373548520"/>
    <b v="0"/>
    <x v="29"/>
    <b v="0"/>
    <s v="film &amp; video/animation"/>
    <n v="0.125"/>
    <n v="1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x v="22"/>
    <n v="640"/>
    <x v="2"/>
    <s v="US"/>
    <s v="USD"/>
    <n v="1350687657"/>
    <n v="1346799657"/>
    <b v="0"/>
    <x v="73"/>
    <b v="0"/>
    <s v="film &amp; video/animation"/>
    <n v="3.2"/>
    <n v="4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x v="63"/>
    <n v="400"/>
    <x v="2"/>
    <s v="US"/>
    <s v="USD"/>
    <n v="1337955240"/>
    <n v="1332808501"/>
    <b v="0"/>
    <x v="83"/>
    <b v="0"/>
    <s v="film &amp; video/animation"/>
    <n v="0.8"/>
    <n v="1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x v="10"/>
    <n v="10"/>
    <x v="2"/>
    <s v="GB"/>
    <s v="GBP"/>
    <n v="1435504170"/>
    <n v="1432912170"/>
    <b v="0"/>
    <x v="29"/>
    <b v="0"/>
    <s v="film &amp; video/animation"/>
    <n v="0.2"/>
    <n v="1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x v="32"/>
    <n v="0"/>
    <x v="2"/>
    <s v="US"/>
    <s v="USD"/>
    <n v="1456805639"/>
    <n v="1454213639"/>
    <b v="0"/>
    <x v="78"/>
    <b v="0"/>
    <s v="film &amp; video/animation"/>
    <n v="0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x v="10"/>
    <n v="150"/>
    <x v="2"/>
    <s v="US"/>
    <s v="USD"/>
    <n v="1365228982"/>
    <n v="1362640582"/>
    <b v="0"/>
    <x v="81"/>
    <b v="0"/>
    <s v="film &amp; video/animation"/>
    <n v="3"/>
    <n v="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x v="6"/>
    <n v="11"/>
    <x v="2"/>
    <s v="US"/>
    <s v="USD"/>
    <n v="1479667727"/>
    <n v="1475776127"/>
    <b v="0"/>
    <x v="84"/>
    <b v="0"/>
    <s v="film &amp; video/animation"/>
    <n v="0.13749999999999998"/>
    <n v="1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x v="63"/>
    <n v="6962"/>
    <x v="2"/>
    <s v="US"/>
    <s v="USD"/>
    <n v="1471244400"/>
    <n v="1467387705"/>
    <b v="0"/>
    <x v="32"/>
    <b v="0"/>
    <s v="film &amp; video/animation"/>
    <n v="13.923999999999999"/>
    <n v="1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x v="15"/>
    <n v="50"/>
    <x v="2"/>
    <s v="CA"/>
    <s v="CAD"/>
    <n v="1407595447"/>
    <n v="1405003447"/>
    <b v="0"/>
    <x v="83"/>
    <b v="0"/>
    <s v="film &amp; video/animation"/>
    <n v="3.3333333333333335"/>
    <n v="4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x v="143"/>
    <n v="24651"/>
    <x v="2"/>
    <s v="US"/>
    <s v="USD"/>
    <n v="1451389601"/>
    <n v="1447933601"/>
    <b v="0"/>
    <x v="69"/>
    <b v="0"/>
    <s v="film &amp; video/animation"/>
    <n v="25.41340206185567"/>
    <n v="26"/>
    <n v="725.02941176470586"/>
    <x v="0"/>
    <s v="animation"/>
    <x v="515"/>
    <d v="2015-12-29T11:46:41"/>
  </r>
  <r>
    <n v="516"/>
    <s v="Shipmates"/>
    <s v="A big brother style comedy animation series starring famous seafarers"/>
    <x v="10"/>
    <n v="0"/>
    <x v="2"/>
    <s v="GB"/>
    <s v="GBP"/>
    <n v="1432752080"/>
    <n v="1427568080"/>
    <b v="0"/>
    <x v="78"/>
    <b v="0"/>
    <s v="film &amp; video/animation"/>
    <n v="0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x v="36"/>
    <n v="205"/>
    <x v="2"/>
    <s v="US"/>
    <s v="USD"/>
    <n v="1486046761"/>
    <n v="1483454761"/>
    <b v="0"/>
    <x v="83"/>
    <b v="0"/>
    <s v="film &amp; video/animation"/>
    <n v="1.3666666666666667"/>
    <n v="2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x v="144"/>
    <n v="0"/>
    <x v="2"/>
    <s v="US"/>
    <s v="USD"/>
    <n v="1441550760"/>
    <n v="1438958824"/>
    <b v="0"/>
    <x v="78"/>
    <b v="0"/>
    <s v="film &amp; video/animation"/>
    <n v="0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x v="145"/>
    <n v="2746"/>
    <x v="2"/>
    <s v="US"/>
    <s v="USD"/>
    <n v="1354699421"/>
    <n v="1352107421"/>
    <b v="0"/>
    <x v="16"/>
    <b v="0"/>
    <s v="film &amp; video/animation"/>
    <n v="22.881426547787683"/>
    <n v="23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x v="10"/>
    <n v="5105"/>
    <x v="0"/>
    <s v="GB"/>
    <s v="GBP"/>
    <n v="1449766261"/>
    <n v="1447174261"/>
    <b v="0"/>
    <x v="69"/>
    <b v="1"/>
    <s v="theater/plays"/>
    <n v="102.1"/>
    <n v="103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x v="10"/>
    <n v="5232"/>
    <x v="0"/>
    <s v="US"/>
    <s v="USD"/>
    <n v="1477976340"/>
    <n v="1475460819"/>
    <b v="0"/>
    <x v="66"/>
    <b v="1"/>
    <s v="theater/plays"/>
    <n v="104.64"/>
    <n v="105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x v="9"/>
    <n v="3440"/>
    <x v="0"/>
    <s v="US"/>
    <s v="USD"/>
    <n v="1458518325"/>
    <n v="1456793925"/>
    <b v="0"/>
    <x v="162"/>
    <b v="1"/>
    <s v="theater/plays"/>
    <n v="114.66666666666667"/>
    <n v="115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x v="10"/>
    <n v="6030"/>
    <x v="0"/>
    <s v="US"/>
    <s v="USD"/>
    <n v="1442805076"/>
    <n v="1440213076"/>
    <b v="0"/>
    <x v="87"/>
    <b v="1"/>
    <s v="theater/plays"/>
    <n v="120.6"/>
    <n v="121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x v="8"/>
    <n v="3803.55"/>
    <x v="0"/>
    <s v="GB"/>
    <s v="GBP"/>
    <n v="1464801169"/>
    <n v="1462209169"/>
    <b v="0"/>
    <x v="208"/>
    <b v="1"/>
    <s v="theater/plays"/>
    <n v="108.67285714285715"/>
    <n v="109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x v="14"/>
    <n v="12000"/>
    <x v="0"/>
    <s v="US"/>
    <s v="USD"/>
    <n v="1410601041"/>
    <n v="1406713041"/>
    <b v="0"/>
    <x v="8"/>
    <b v="1"/>
    <s v="theater/plays"/>
    <n v="100"/>
    <n v="100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x v="15"/>
    <n v="1710"/>
    <x v="0"/>
    <s v="GB"/>
    <s v="GBP"/>
    <n v="1438966800"/>
    <n v="1436278344"/>
    <b v="0"/>
    <x v="23"/>
    <b v="1"/>
    <s v="theater/plays"/>
    <n v="113.99999999999999"/>
    <n v="114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x v="3"/>
    <n v="10085"/>
    <x v="0"/>
    <s v="US"/>
    <s v="USD"/>
    <n v="1487347500"/>
    <n v="1484715366"/>
    <b v="0"/>
    <x v="150"/>
    <b v="1"/>
    <s v="theater/plays"/>
    <n v="100.85"/>
    <n v="101"/>
    <n v="63.829113924050631"/>
    <x v="1"/>
    <s v="plays"/>
    <x v="527"/>
    <d v="2017-02-17T16:05:00"/>
  </r>
  <r>
    <n v="528"/>
    <s v="Devastated No Matter What"/>
    <s v="A Festival Backed Production of a Full-Length Play."/>
    <x v="146"/>
    <n v="1330"/>
    <x v="0"/>
    <s v="US"/>
    <s v="USD"/>
    <n v="1434921600"/>
    <n v="1433109907"/>
    <b v="0"/>
    <x v="209"/>
    <b v="1"/>
    <s v="theater/plays"/>
    <n v="115.65217391304347"/>
    <n v="116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x v="38"/>
    <n v="1565"/>
    <x v="0"/>
    <s v="CA"/>
    <s v="CAD"/>
    <n v="1484110800"/>
    <n v="1482281094"/>
    <b v="0"/>
    <x v="59"/>
    <b v="1"/>
    <s v="theater/plays"/>
    <n v="130.41666666666666"/>
    <n v="131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x v="147"/>
    <n v="3670"/>
    <x v="0"/>
    <s v="US"/>
    <s v="USD"/>
    <n v="1435111200"/>
    <n v="1433254268"/>
    <b v="0"/>
    <x v="60"/>
    <b v="1"/>
    <s v="theater/plays"/>
    <n v="107.78267254038178"/>
    <n v="108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x v="23"/>
    <n v="4000"/>
    <x v="0"/>
    <s v="US"/>
    <s v="USD"/>
    <n v="1481957940"/>
    <n v="1478050429"/>
    <b v="0"/>
    <x v="162"/>
    <b v="1"/>
    <s v="theater/plays"/>
    <n v="100"/>
    <n v="100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x v="3"/>
    <n v="12325"/>
    <x v="0"/>
    <s v="US"/>
    <s v="USD"/>
    <n v="1463098208"/>
    <n v="1460506208"/>
    <b v="0"/>
    <x v="210"/>
    <b v="1"/>
    <s v="theater/plays"/>
    <n v="123.25"/>
    <n v="124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x v="13"/>
    <n v="2004"/>
    <x v="0"/>
    <s v="GB"/>
    <s v="GBP"/>
    <n v="1463394365"/>
    <n v="1461320765"/>
    <b v="0"/>
    <x v="57"/>
    <b v="1"/>
    <s v="theater/plays"/>
    <n v="100.2"/>
    <n v="101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x v="36"/>
    <n v="15700"/>
    <x v="0"/>
    <s v="NO"/>
    <s v="NOK"/>
    <n v="1446418800"/>
    <n v="1443036470"/>
    <b v="0"/>
    <x v="53"/>
    <b v="1"/>
    <s v="theater/plays"/>
    <n v="104.66666666666666"/>
    <n v="105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x v="13"/>
    <n v="2050"/>
    <x v="0"/>
    <s v="GB"/>
    <s v="GBP"/>
    <n v="1483707905"/>
    <n v="1481115905"/>
    <b v="0"/>
    <x v="211"/>
    <b v="1"/>
    <s v="theater/plays"/>
    <n v="102.49999999999999"/>
    <n v="103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x v="126"/>
    <n v="3902.5"/>
    <x v="0"/>
    <s v="GB"/>
    <s v="GBP"/>
    <n v="1438624800"/>
    <n v="1435133807"/>
    <b v="0"/>
    <x v="70"/>
    <b v="1"/>
    <s v="theater/plays"/>
    <n v="118.25757575757576"/>
    <n v="119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x v="13"/>
    <n v="2410"/>
    <x v="0"/>
    <s v="US"/>
    <s v="USD"/>
    <n v="1446665191"/>
    <n v="1444069591"/>
    <b v="0"/>
    <x v="211"/>
    <b v="1"/>
    <s v="theater/plays"/>
    <n v="120.5"/>
    <n v="12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x v="10"/>
    <n v="15121"/>
    <x v="0"/>
    <s v="US"/>
    <s v="USD"/>
    <n v="1463166263"/>
    <n v="1460574263"/>
    <b v="0"/>
    <x v="65"/>
    <b v="1"/>
    <s v="theater/plays"/>
    <n v="302.42"/>
    <n v="303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x v="2"/>
    <n v="503.22"/>
    <x v="0"/>
    <s v="GB"/>
    <s v="GBP"/>
    <n v="1467681107"/>
    <n v="1465866707"/>
    <b v="0"/>
    <x v="9"/>
    <b v="1"/>
    <s v="theater/plays"/>
    <n v="100.64400000000001"/>
    <n v="101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x v="36"/>
    <n v="1"/>
    <x v="2"/>
    <s v="US"/>
    <s v="USD"/>
    <n v="1423078606"/>
    <n v="1420486606"/>
    <b v="0"/>
    <x v="29"/>
    <b v="0"/>
    <s v="technology/web"/>
    <n v="6.6666666666666671E-3"/>
    <n v="1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x v="37"/>
    <n v="25"/>
    <x v="2"/>
    <s v="US"/>
    <s v="USD"/>
    <n v="1446080834"/>
    <n v="1443488834"/>
    <b v="0"/>
    <x v="29"/>
    <b v="0"/>
    <s v="technology/web"/>
    <n v="0.55555555555555558"/>
    <n v="1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x v="65"/>
    <n v="1"/>
    <x v="2"/>
    <s v="US"/>
    <s v="USD"/>
    <n v="1462293716"/>
    <n v="1457113316"/>
    <b v="0"/>
    <x v="29"/>
    <b v="0"/>
    <s v="technology/web"/>
    <n v="3.9999999999999996E-4"/>
    <n v="1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x v="29"/>
    <n v="70"/>
    <x v="2"/>
    <s v="AU"/>
    <s v="AUD"/>
    <n v="1414807962"/>
    <n v="1412215962"/>
    <b v="0"/>
    <x v="84"/>
    <b v="0"/>
    <s v="technology/web"/>
    <n v="0.31818181818181818"/>
    <n v="1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x v="2"/>
    <n v="6"/>
    <x v="2"/>
    <s v="US"/>
    <s v="USD"/>
    <n v="1467647160"/>
    <n v="1465055160"/>
    <b v="0"/>
    <x v="84"/>
    <b v="0"/>
    <s v="technology/web"/>
    <n v="1.2"/>
    <n v="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x v="63"/>
    <n v="13692"/>
    <x v="2"/>
    <s v="FR"/>
    <s v="EUR"/>
    <n v="1447600389"/>
    <n v="1444140789"/>
    <b v="0"/>
    <x v="69"/>
    <b v="0"/>
    <s v="technology/web"/>
    <n v="27.383999999999997"/>
    <n v="28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x v="127"/>
    <n v="52"/>
    <x v="2"/>
    <s v="US"/>
    <s v="USD"/>
    <n v="1445097715"/>
    <n v="1441209715"/>
    <b v="0"/>
    <x v="84"/>
    <b v="0"/>
    <s v="technology/web"/>
    <n v="8.666666666666667E-2"/>
    <n v="1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x v="51"/>
    <n v="0"/>
    <x v="2"/>
    <s v="GB"/>
    <s v="GBP"/>
    <n v="1455122564"/>
    <n v="1452530564"/>
    <b v="0"/>
    <x v="78"/>
    <b v="0"/>
    <s v="technology/web"/>
    <n v="0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x v="3"/>
    <n v="9"/>
    <x v="2"/>
    <s v="GB"/>
    <s v="GBP"/>
    <n v="1446154848"/>
    <n v="1443562848"/>
    <b v="0"/>
    <x v="29"/>
    <b v="0"/>
    <s v="technology/web"/>
    <n v="0.09"/>
    <n v="1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x v="30"/>
    <n v="68"/>
    <x v="2"/>
    <s v="GB"/>
    <s v="GBP"/>
    <n v="1436368622"/>
    <n v="1433776622"/>
    <b v="0"/>
    <x v="22"/>
    <b v="0"/>
    <s v="technology/web"/>
    <n v="2.7199999999999998"/>
    <n v="3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x v="10"/>
    <n v="35"/>
    <x v="2"/>
    <s v="CA"/>
    <s v="CAD"/>
    <n v="1485838800"/>
    <n v="1484756245"/>
    <b v="0"/>
    <x v="80"/>
    <b v="0"/>
    <s v="technology/web"/>
    <n v="0.70000000000000007"/>
    <n v="1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x v="96"/>
    <n v="3781"/>
    <x v="2"/>
    <s v="US"/>
    <s v="USD"/>
    <n v="1438451580"/>
    <n v="1434609424"/>
    <b v="0"/>
    <x v="33"/>
    <b v="0"/>
    <s v="technology/web"/>
    <n v="5.0413333333333332"/>
    <n v="6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x v="101"/>
    <n v="0"/>
    <x v="2"/>
    <s v="CA"/>
    <s v="CAD"/>
    <n v="1452350896"/>
    <n v="1447166896"/>
    <b v="0"/>
    <x v="78"/>
    <b v="0"/>
    <s v="technology/web"/>
    <n v="0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x v="31"/>
    <n v="123"/>
    <x v="2"/>
    <s v="US"/>
    <s v="USD"/>
    <n v="1415988991"/>
    <n v="1413393391"/>
    <b v="0"/>
    <x v="79"/>
    <b v="0"/>
    <s v="technology/web"/>
    <n v="0.49199999999999999"/>
    <n v="1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x v="148"/>
    <n v="1416"/>
    <x v="2"/>
    <s v="US"/>
    <s v="USD"/>
    <n v="1413735972"/>
    <n v="1411143972"/>
    <b v="0"/>
    <x v="19"/>
    <b v="0"/>
    <s v="technology/web"/>
    <n v="36.589147286821706"/>
    <n v="37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x v="51"/>
    <n v="0"/>
    <x v="2"/>
    <s v="GB"/>
    <s v="GBP"/>
    <n v="1465720143"/>
    <n v="1463128143"/>
    <b v="0"/>
    <x v="78"/>
    <b v="0"/>
    <s v="technology/web"/>
    <n v="0"/>
    <n v="0"/>
    <e v="#DIV/0!"/>
    <x v="2"/>
    <s v="web"/>
    <x v="555"/>
    <d v="2016-06-12T08:29:03"/>
  </r>
  <r>
    <n v="556"/>
    <s v="Braille Academy"/>
    <s v="An educational platform for learning Unified English Braille Code"/>
    <x v="6"/>
    <n v="200"/>
    <x v="2"/>
    <s v="US"/>
    <s v="USD"/>
    <n v="1452112717"/>
    <n v="1449520717"/>
    <b v="0"/>
    <x v="29"/>
    <b v="0"/>
    <s v="technology/web"/>
    <n v="2.5"/>
    <n v="3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x v="60"/>
    <n v="1366"/>
    <x v="2"/>
    <s v="DE"/>
    <s v="EUR"/>
    <n v="1480721803"/>
    <n v="1478126203"/>
    <b v="0"/>
    <x v="9"/>
    <b v="0"/>
    <s v="technology/web"/>
    <n v="0.91066666666666674"/>
    <n v="1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x v="47"/>
    <n v="0"/>
    <x v="2"/>
    <s v="US"/>
    <s v="USD"/>
    <n v="1427227905"/>
    <n v="1424639505"/>
    <b v="0"/>
    <x v="78"/>
    <b v="0"/>
    <s v="technology/web"/>
    <n v="0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x v="149"/>
    <n v="50"/>
    <x v="2"/>
    <s v="US"/>
    <s v="USD"/>
    <n v="1449989260"/>
    <n v="1447397260"/>
    <b v="0"/>
    <x v="29"/>
    <b v="0"/>
    <s v="technology/web"/>
    <n v="2.0833333333333336E-2"/>
    <n v="1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x v="57"/>
    <n v="12"/>
    <x v="2"/>
    <s v="CA"/>
    <s v="CAD"/>
    <n v="1418841045"/>
    <n v="1416249045"/>
    <b v="0"/>
    <x v="83"/>
    <b v="0"/>
    <s v="technology/web"/>
    <n v="1.2E-2"/>
    <n v="1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x v="36"/>
    <n v="55"/>
    <x v="2"/>
    <s v="US"/>
    <s v="USD"/>
    <n v="1445874513"/>
    <n v="1442850513"/>
    <b v="0"/>
    <x v="84"/>
    <b v="0"/>
    <s v="technology/web"/>
    <n v="0.36666666666666664"/>
    <n v="1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x v="63"/>
    <n v="0"/>
    <x v="2"/>
    <s v="NL"/>
    <s v="EUR"/>
    <n v="1482052815"/>
    <n v="1479460815"/>
    <b v="0"/>
    <x v="78"/>
    <b v="0"/>
    <s v="technology/web"/>
    <n v="0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x v="96"/>
    <n v="68"/>
    <x v="2"/>
    <s v="AU"/>
    <s v="AUD"/>
    <n v="1424137247"/>
    <n v="1421545247"/>
    <b v="0"/>
    <x v="84"/>
    <b v="0"/>
    <s v="technology/web"/>
    <n v="9.0666666666666659E-2"/>
    <n v="1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x v="102"/>
    <n v="1"/>
    <x v="2"/>
    <s v="FR"/>
    <s v="EUR"/>
    <n v="1457822275"/>
    <n v="1455230275"/>
    <b v="0"/>
    <x v="29"/>
    <b v="0"/>
    <s v="technology/web"/>
    <n v="5.5555555555555558E-3"/>
    <n v="1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x v="31"/>
    <n v="0"/>
    <x v="2"/>
    <s v="GB"/>
    <s v="GBP"/>
    <n v="1436554249"/>
    <n v="1433962249"/>
    <b v="0"/>
    <x v="78"/>
    <b v="0"/>
    <s v="technology/web"/>
    <n v="0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x v="10"/>
    <n v="1"/>
    <x v="2"/>
    <s v="US"/>
    <s v="USD"/>
    <n v="1468513533"/>
    <n v="1465921533"/>
    <b v="0"/>
    <x v="29"/>
    <b v="0"/>
    <s v="technology/web"/>
    <n v="0.02"/>
    <n v="1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x v="3"/>
    <n v="0"/>
    <x v="2"/>
    <s v="US"/>
    <s v="USD"/>
    <n v="1420143194"/>
    <n v="1417551194"/>
    <b v="0"/>
    <x v="78"/>
    <b v="0"/>
    <s v="technology/web"/>
    <n v="0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x v="142"/>
    <n v="245"/>
    <x v="2"/>
    <s v="NZ"/>
    <s v="NZD"/>
    <n v="1452942000"/>
    <n v="1449785223"/>
    <b v="0"/>
    <x v="81"/>
    <b v="0"/>
    <s v="technology/web"/>
    <n v="1"/>
    <n v="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x v="30"/>
    <n v="20"/>
    <x v="2"/>
    <s v="CA"/>
    <s v="CAD"/>
    <n v="1451679612"/>
    <n v="1449087612"/>
    <b v="0"/>
    <x v="29"/>
    <b v="0"/>
    <s v="technology/web"/>
    <n v="0.8"/>
    <n v="1"/>
    <n v="20"/>
    <x v="2"/>
    <s v="web"/>
    <x v="569"/>
    <d v="2016-01-01T20:20:12"/>
  </r>
  <r>
    <n v="570"/>
    <s v="Relaunching in May"/>
    <s v="Humans have AM/FM/Satellite radio, kids have radio Disney, pets have DogCatRadio."/>
    <x v="94"/>
    <n v="142"/>
    <x v="2"/>
    <s v="US"/>
    <s v="USD"/>
    <n v="1455822569"/>
    <n v="1453230569"/>
    <b v="0"/>
    <x v="29"/>
    <b v="0"/>
    <s v="technology/web"/>
    <n v="0.16705882352941176"/>
    <n v="1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x v="31"/>
    <n v="106"/>
    <x v="2"/>
    <s v="US"/>
    <s v="USD"/>
    <n v="1437969540"/>
    <n v="1436297723"/>
    <b v="0"/>
    <x v="84"/>
    <b v="0"/>
    <s v="technology/web"/>
    <n v="0.42399999999999999"/>
    <n v="1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x v="30"/>
    <n v="0"/>
    <x v="2"/>
    <s v="US"/>
    <s v="USD"/>
    <n v="1446660688"/>
    <n v="1444065088"/>
    <b v="0"/>
    <x v="78"/>
    <b v="0"/>
    <s v="technology/web"/>
    <n v="0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x v="150"/>
    <n v="346"/>
    <x v="2"/>
    <s v="US"/>
    <s v="USD"/>
    <n v="1421543520"/>
    <n v="1416445931"/>
    <b v="0"/>
    <x v="82"/>
    <b v="0"/>
    <s v="technology/web"/>
    <n v="0.38925389253892539"/>
    <n v="1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x v="151"/>
    <n v="80"/>
    <x v="2"/>
    <s v="GB"/>
    <s v="GBP"/>
    <n v="1476873507"/>
    <n v="1474281507"/>
    <b v="0"/>
    <x v="80"/>
    <b v="0"/>
    <s v="technology/web"/>
    <n v="0.7155635062611807"/>
    <n v="1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x v="127"/>
    <n v="259"/>
    <x v="2"/>
    <s v="DE"/>
    <s v="EUR"/>
    <n v="1434213443"/>
    <n v="1431621443"/>
    <b v="0"/>
    <x v="80"/>
    <b v="0"/>
    <s v="technology/web"/>
    <n v="0.43166666666666664"/>
    <n v="1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x v="58"/>
    <n v="1"/>
    <x v="2"/>
    <s v="US"/>
    <s v="USD"/>
    <n v="1427537952"/>
    <n v="1422357552"/>
    <b v="0"/>
    <x v="29"/>
    <b v="0"/>
    <s v="technology/web"/>
    <n v="1.25E-3"/>
    <n v="1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x v="10"/>
    <n v="10"/>
    <x v="2"/>
    <s v="US"/>
    <s v="USD"/>
    <n v="1463753302"/>
    <n v="1458569302"/>
    <b v="0"/>
    <x v="29"/>
    <b v="0"/>
    <s v="technology/web"/>
    <n v="0.2"/>
    <n v="1"/>
    <n v="10"/>
    <x v="2"/>
    <s v="web"/>
    <x v="577"/>
    <d v="2016-05-20T14:08:22"/>
  </r>
  <r>
    <n v="578"/>
    <s v="weBuy Crowdsourced Shopping"/>
    <s v="weBuy trade built on technology and Crowd Sourced Power"/>
    <x v="152"/>
    <n v="14"/>
    <x v="2"/>
    <s v="GB"/>
    <s v="GBP"/>
    <n v="1441633993"/>
    <n v="1439560393"/>
    <b v="0"/>
    <x v="63"/>
    <b v="0"/>
    <s v="technology/web"/>
    <n v="1.12E-2"/>
    <n v="1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x v="14"/>
    <n v="175"/>
    <x v="2"/>
    <s v="US"/>
    <s v="USD"/>
    <n v="1419539223"/>
    <n v="1416947223"/>
    <b v="0"/>
    <x v="81"/>
    <b v="0"/>
    <s v="technology/web"/>
    <n v="1.4583333333333333"/>
    <n v="2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x v="9"/>
    <n v="1"/>
    <x v="2"/>
    <s v="US"/>
    <s v="USD"/>
    <n v="1474580867"/>
    <n v="1471988867"/>
    <b v="0"/>
    <x v="29"/>
    <b v="0"/>
    <s v="technology/web"/>
    <n v="3.3333333333333333E-2"/>
    <n v="1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x v="44"/>
    <n v="0"/>
    <x v="2"/>
    <s v="US"/>
    <s v="USD"/>
    <n v="1438474704"/>
    <n v="1435882704"/>
    <b v="0"/>
    <x v="78"/>
    <b v="0"/>
    <s v="technology/web"/>
    <n v="0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x v="57"/>
    <n v="0"/>
    <x v="2"/>
    <s v="US"/>
    <s v="USD"/>
    <n v="1426442400"/>
    <n v="1424454319"/>
    <b v="0"/>
    <x v="78"/>
    <b v="0"/>
    <s v="technology/web"/>
    <n v="0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x v="7"/>
    <n v="1"/>
    <x v="2"/>
    <s v="US"/>
    <s v="USD"/>
    <n v="1426800687"/>
    <n v="1424212287"/>
    <b v="0"/>
    <x v="29"/>
    <b v="0"/>
    <s v="technology/web"/>
    <n v="1.1111111111111112E-2"/>
    <n v="1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x v="28"/>
    <n v="10"/>
    <x v="2"/>
    <s v="US"/>
    <s v="USD"/>
    <n v="1426522316"/>
    <n v="1423933916"/>
    <b v="0"/>
    <x v="84"/>
    <b v="0"/>
    <s v="technology/web"/>
    <n v="1"/>
    <n v="1"/>
    <n v="5"/>
    <x v="2"/>
    <s v="web"/>
    <x v="584"/>
    <d v="2015-03-16T16:11:56"/>
  </r>
  <r>
    <n v="585"/>
    <s v="Link Card"/>
    <s v="SAVE UP TO 40% WHEN YOU SPEND!_x000a__x000a_PRE-ORDER YOUR LINK CARD TODAY"/>
    <x v="7"/>
    <n v="0"/>
    <x v="2"/>
    <s v="GB"/>
    <s v="GBP"/>
    <n v="1448928000"/>
    <n v="1444123377"/>
    <b v="0"/>
    <x v="78"/>
    <b v="0"/>
    <s v="technology/web"/>
    <n v="0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x v="3"/>
    <n v="56"/>
    <x v="2"/>
    <s v="US"/>
    <s v="USD"/>
    <n v="1424032207"/>
    <n v="1421440207"/>
    <b v="0"/>
    <x v="80"/>
    <b v="0"/>
    <s v="technology/web"/>
    <n v="0.55999999999999994"/>
    <n v="1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x v="11"/>
    <n v="2725"/>
    <x v="2"/>
    <s v="CA"/>
    <s v="CAD"/>
    <n v="1429207833"/>
    <n v="1426615833"/>
    <b v="0"/>
    <x v="63"/>
    <b v="0"/>
    <s v="technology/web"/>
    <n v="9.0833333333333339"/>
    <n v="10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x v="7"/>
    <n v="301"/>
    <x v="2"/>
    <s v="IT"/>
    <s v="EUR"/>
    <n v="1479410886"/>
    <n v="1474223286"/>
    <b v="0"/>
    <x v="84"/>
    <b v="0"/>
    <s v="technology/web"/>
    <n v="3.3444444444444441"/>
    <n v="4"/>
    <n v="150.5"/>
    <x v="2"/>
    <s v="web"/>
    <x v="588"/>
    <d v="2016-11-17T19:28:06"/>
  </r>
  <r>
    <n v="589"/>
    <s v="Get Neighborly"/>
    <s v="Services closer than you think..."/>
    <x v="51"/>
    <n v="1"/>
    <x v="2"/>
    <s v="US"/>
    <s v="USD"/>
    <n v="1436366699"/>
    <n v="1435070699"/>
    <b v="0"/>
    <x v="29"/>
    <b v="0"/>
    <s v="technology/web"/>
    <n v="1.3333333333333334E-2"/>
    <n v="1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x v="10"/>
    <n v="223"/>
    <x v="2"/>
    <s v="GB"/>
    <s v="GBP"/>
    <n v="1454936460"/>
    <n v="1452259131"/>
    <b v="0"/>
    <x v="82"/>
    <b v="0"/>
    <s v="technology/web"/>
    <n v="4.46"/>
    <n v="5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x v="57"/>
    <n v="61"/>
    <x v="2"/>
    <s v="US"/>
    <s v="USD"/>
    <n v="1437570130"/>
    <n v="1434978130"/>
    <b v="0"/>
    <x v="84"/>
    <b v="0"/>
    <s v="technology/web"/>
    <n v="6.0999999999999999E-2"/>
    <n v="1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x v="51"/>
    <n v="250"/>
    <x v="2"/>
    <s v="US"/>
    <s v="USD"/>
    <n v="1417584860"/>
    <n v="1414992860"/>
    <b v="0"/>
    <x v="29"/>
    <b v="0"/>
    <s v="technology/web"/>
    <n v="3.3333333333333335"/>
    <n v="4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x v="2"/>
    <n v="115"/>
    <x v="2"/>
    <s v="GB"/>
    <s v="GBP"/>
    <n v="1428333345"/>
    <n v="1425744945"/>
    <b v="0"/>
    <x v="63"/>
    <b v="0"/>
    <s v="technology/web"/>
    <n v="23"/>
    <n v="23"/>
    <n v="16.428571428571427"/>
    <x v="2"/>
    <s v="web"/>
    <x v="593"/>
    <d v="2015-04-06T15:15:45"/>
  </r>
  <r>
    <n v="594"/>
    <s v="Unleashed Fitness"/>
    <s v="Creating a fitness site that will change the fitness game forever!"/>
    <x v="31"/>
    <n v="26"/>
    <x v="2"/>
    <s v="US"/>
    <s v="USD"/>
    <n v="1460832206"/>
    <n v="1458240206"/>
    <b v="0"/>
    <x v="84"/>
    <b v="0"/>
    <s v="technology/web"/>
    <n v="0.104"/>
    <n v="1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x v="57"/>
    <n v="426"/>
    <x v="2"/>
    <s v="US"/>
    <s v="USD"/>
    <n v="1430703638"/>
    <n v="1426815638"/>
    <b v="0"/>
    <x v="22"/>
    <b v="0"/>
    <s v="technology/web"/>
    <n v="0.42599999999999999"/>
    <n v="1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x v="22"/>
    <n v="6"/>
    <x v="2"/>
    <s v="US"/>
    <s v="USD"/>
    <n v="1478122292"/>
    <n v="1475530292"/>
    <b v="0"/>
    <x v="84"/>
    <b v="0"/>
    <s v="technology/web"/>
    <n v="0.03"/>
    <n v="1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x v="51"/>
    <n v="20"/>
    <x v="2"/>
    <s v="US"/>
    <s v="USD"/>
    <n v="1469980800"/>
    <n v="1466787335"/>
    <b v="0"/>
    <x v="84"/>
    <b v="0"/>
    <s v="technology/web"/>
    <n v="0.26666666666666666"/>
    <n v="1"/>
    <n v="10"/>
    <x v="2"/>
    <s v="web"/>
    <x v="597"/>
    <d v="2016-07-31T16:00:00"/>
  </r>
  <r>
    <n v="598"/>
    <s v="Goals not creeds"/>
    <s v="This is a project to create a crowd-funding site for Urantia Book readers worldwide."/>
    <x v="30"/>
    <n v="850"/>
    <x v="2"/>
    <s v="US"/>
    <s v="USD"/>
    <n v="1417737781"/>
    <n v="1415145781"/>
    <b v="0"/>
    <x v="63"/>
    <b v="0"/>
    <s v="technology/web"/>
    <n v="34"/>
    <n v="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x v="63"/>
    <n v="31"/>
    <x v="2"/>
    <s v="US"/>
    <s v="USD"/>
    <n v="1425827760"/>
    <n v="1423769402"/>
    <b v="0"/>
    <x v="84"/>
    <b v="0"/>
    <s v="technology/web"/>
    <n v="6.2E-2"/>
    <n v="1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x v="10"/>
    <n v="100"/>
    <x v="1"/>
    <s v="US"/>
    <s v="USD"/>
    <n v="1431198562"/>
    <n v="1426014562"/>
    <b v="0"/>
    <x v="29"/>
    <b v="0"/>
    <s v="technology/web"/>
    <n v="2"/>
    <n v="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x v="3"/>
    <n v="140"/>
    <x v="1"/>
    <s v="CA"/>
    <s v="CAD"/>
    <n v="1419626139"/>
    <n v="1417034139"/>
    <b v="0"/>
    <x v="79"/>
    <b v="0"/>
    <s v="technology/web"/>
    <n v="1.4000000000000001"/>
    <n v="2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x v="54"/>
    <n v="0"/>
    <x v="1"/>
    <s v="US"/>
    <s v="USD"/>
    <n v="1434654215"/>
    <n v="1432062215"/>
    <b v="0"/>
    <x v="78"/>
    <b v="0"/>
    <s v="technology/web"/>
    <n v="0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x v="36"/>
    <n v="590.02"/>
    <x v="1"/>
    <s v="US"/>
    <s v="USD"/>
    <n v="1408029623"/>
    <n v="1405437623"/>
    <b v="0"/>
    <x v="62"/>
    <b v="0"/>
    <s v="technology/web"/>
    <n v="3.9334666666666664"/>
    <n v="4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x v="15"/>
    <n v="0"/>
    <x v="1"/>
    <s v="US"/>
    <s v="USD"/>
    <n v="1409187056"/>
    <n v="1406595056"/>
    <b v="0"/>
    <x v="78"/>
    <b v="0"/>
    <s v="technology/web"/>
    <n v="0"/>
    <n v="0"/>
    <e v="#DIV/0!"/>
    <x v="2"/>
    <s v="web"/>
    <x v="604"/>
    <d v="2014-08-28T00:50:56"/>
  </r>
  <r>
    <n v="605"/>
    <s v="Teach Your Parents iPad (Canceled)"/>
    <s v="An iPad support care package for your parents / seniors."/>
    <x v="10"/>
    <n v="131"/>
    <x v="1"/>
    <s v="US"/>
    <s v="USD"/>
    <n v="1440318908"/>
    <n v="1436430908"/>
    <b v="0"/>
    <x v="22"/>
    <b v="0"/>
    <s v="technology/web"/>
    <n v="2.62"/>
    <n v="3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x v="10"/>
    <n v="10"/>
    <x v="1"/>
    <s v="NL"/>
    <s v="EUR"/>
    <n v="1432479600"/>
    <n v="1428507409"/>
    <b v="0"/>
    <x v="29"/>
    <b v="0"/>
    <s v="technology/web"/>
    <n v="0.2"/>
    <n v="1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x v="49"/>
    <n v="0"/>
    <x v="1"/>
    <s v="US"/>
    <s v="USD"/>
    <n v="1448225336"/>
    <n v="1445629736"/>
    <b v="0"/>
    <x v="78"/>
    <b v="0"/>
    <s v="technology/web"/>
    <n v="0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x v="60"/>
    <n v="1461"/>
    <x v="1"/>
    <s v="US"/>
    <s v="USD"/>
    <n v="1434405980"/>
    <n v="1431813980"/>
    <b v="0"/>
    <x v="81"/>
    <b v="0"/>
    <s v="technology/web"/>
    <n v="0.97400000000000009"/>
    <n v="1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x v="153"/>
    <n v="5"/>
    <x v="1"/>
    <s v="GB"/>
    <s v="GBP"/>
    <n v="1448761744"/>
    <n v="1446166144"/>
    <b v="0"/>
    <x v="29"/>
    <b v="0"/>
    <s v="technology/web"/>
    <n v="0.64102564102564097"/>
    <n v="1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x v="154"/>
    <n v="0"/>
    <x v="1"/>
    <s v="US"/>
    <s v="USD"/>
    <n v="1429732586"/>
    <n v="1427140586"/>
    <b v="0"/>
    <x v="78"/>
    <b v="0"/>
    <s v="technology/web"/>
    <n v="0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x v="58"/>
    <n v="0"/>
    <x v="1"/>
    <s v="FR"/>
    <s v="EUR"/>
    <n v="1453210037"/>
    <n v="1448026037"/>
    <b v="0"/>
    <x v="78"/>
    <b v="0"/>
    <s v="technology/web"/>
    <n v="0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x v="3"/>
    <n v="0"/>
    <x v="1"/>
    <s v="IT"/>
    <s v="EUR"/>
    <n v="1472777146"/>
    <n v="1470185146"/>
    <b v="0"/>
    <x v="78"/>
    <b v="0"/>
    <s v="technology/web"/>
    <n v="0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x v="127"/>
    <n v="12818"/>
    <x v="1"/>
    <s v="US"/>
    <s v="USD"/>
    <n v="1443675540"/>
    <n v="1441022120"/>
    <b v="0"/>
    <x v="212"/>
    <b v="0"/>
    <s v="technology/web"/>
    <n v="21.363333333333333"/>
    <n v="22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x v="3"/>
    <n v="0"/>
    <x v="1"/>
    <s v="US"/>
    <s v="USD"/>
    <n v="1466731740"/>
    <n v="1464139740"/>
    <b v="0"/>
    <x v="78"/>
    <b v="0"/>
    <s v="technology/web"/>
    <n v="0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x v="155"/>
    <n v="0"/>
    <x v="1"/>
    <s v="NZ"/>
    <s v="NZD"/>
    <n v="1443149759"/>
    <n v="1440557759"/>
    <b v="0"/>
    <x v="78"/>
    <b v="0"/>
    <s v="technology/web"/>
    <n v="0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x v="10"/>
    <n v="0"/>
    <x v="1"/>
    <s v="FR"/>
    <s v="EUR"/>
    <n v="1488013307"/>
    <n v="1485421307"/>
    <b v="0"/>
    <x v="78"/>
    <b v="0"/>
    <s v="technology/web"/>
    <n v="0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x v="13"/>
    <n v="60"/>
    <x v="1"/>
    <s v="GB"/>
    <s v="GBP"/>
    <n v="1431072843"/>
    <n v="1427184843"/>
    <b v="0"/>
    <x v="83"/>
    <b v="0"/>
    <s v="technology/web"/>
    <n v="3"/>
    <n v="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x v="44"/>
    <n v="0"/>
    <x v="1"/>
    <s v="US"/>
    <s v="USD"/>
    <n v="1449689203"/>
    <n v="1447097203"/>
    <b v="0"/>
    <x v="78"/>
    <b v="0"/>
    <s v="technology/web"/>
    <n v="0"/>
    <n v="0"/>
    <e v="#DIV/0!"/>
    <x v="2"/>
    <s v="web"/>
    <x v="618"/>
    <d v="2015-12-09T19:26:43"/>
  </r>
  <r>
    <n v="619"/>
    <s v="Big Data (Canceled)"/>
    <s v="Big Data Sets for researchers interested in improving the quality of life."/>
    <x v="156"/>
    <n v="1"/>
    <x v="1"/>
    <s v="US"/>
    <s v="USD"/>
    <n v="1416933390"/>
    <n v="1411745790"/>
    <b v="0"/>
    <x v="29"/>
    <b v="0"/>
    <s v="technology/web"/>
    <n v="3.9999999999999996E-5"/>
    <n v="1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x v="11"/>
    <n v="300"/>
    <x v="1"/>
    <s v="CA"/>
    <s v="CAD"/>
    <n v="1408986738"/>
    <n v="1405098738"/>
    <b v="0"/>
    <x v="29"/>
    <b v="0"/>
    <s v="technology/web"/>
    <n v="1"/>
    <n v="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x v="31"/>
    <n v="261"/>
    <x v="1"/>
    <s v="US"/>
    <s v="USD"/>
    <n v="1467934937"/>
    <n v="1465342937"/>
    <b v="0"/>
    <x v="83"/>
    <b v="0"/>
    <s v="technology/web"/>
    <n v="1.044"/>
    <n v="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x v="12"/>
    <n v="341"/>
    <x v="1"/>
    <s v="US"/>
    <s v="USD"/>
    <n v="1467398138"/>
    <n v="1465670138"/>
    <b v="0"/>
    <x v="82"/>
    <b v="0"/>
    <s v="technology/web"/>
    <n v="5.6833333333333336"/>
    <n v="6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x v="96"/>
    <n v="0"/>
    <x v="1"/>
    <s v="AU"/>
    <s v="AUD"/>
    <n v="1432771997"/>
    <n v="1430179997"/>
    <b v="0"/>
    <x v="78"/>
    <b v="0"/>
    <s v="technology/web"/>
    <n v="0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x v="10"/>
    <n v="0"/>
    <x v="1"/>
    <s v="US"/>
    <s v="USD"/>
    <n v="1431647041"/>
    <n v="1429055041"/>
    <b v="0"/>
    <x v="78"/>
    <b v="0"/>
    <s v="technology/web"/>
    <n v="0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x v="31"/>
    <n v="0"/>
    <x v="1"/>
    <s v="CA"/>
    <s v="CAD"/>
    <n v="1490560177"/>
    <n v="1487971777"/>
    <b v="0"/>
    <x v="78"/>
    <b v="0"/>
    <s v="technology/web"/>
    <n v="0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x v="31"/>
    <n v="4345"/>
    <x v="1"/>
    <s v="US"/>
    <s v="USD"/>
    <n v="1439644920"/>
    <n v="1436793939"/>
    <b v="0"/>
    <x v="70"/>
    <b v="0"/>
    <s v="technology/web"/>
    <n v="17.380000000000003"/>
    <n v="18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x v="157"/>
    <n v="90"/>
    <x v="1"/>
    <s v="SE"/>
    <s v="SEK"/>
    <n v="1457996400"/>
    <n v="1452842511"/>
    <b v="0"/>
    <x v="29"/>
    <b v="0"/>
    <s v="technology/web"/>
    <n v="0.02"/>
    <n v="1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x v="10"/>
    <n v="0"/>
    <x v="1"/>
    <s v="US"/>
    <s v="USD"/>
    <n v="1405269457"/>
    <n v="1402677457"/>
    <b v="0"/>
    <x v="78"/>
    <b v="0"/>
    <s v="technology/web"/>
    <n v="0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x v="61"/>
    <n v="350"/>
    <x v="1"/>
    <s v="AU"/>
    <s v="AUD"/>
    <n v="1463239108"/>
    <n v="1460647108"/>
    <b v="0"/>
    <x v="83"/>
    <b v="0"/>
    <s v="technology/web"/>
    <n v="0.17500000000000002"/>
    <n v="1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x v="158"/>
    <n v="10"/>
    <x v="1"/>
    <s v="US"/>
    <s v="USD"/>
    <n v="1441516200"/>
    <n v="1438959121"/>
    <b v="0"/>
    <x v="29"/>
    <b v="0"/>
    <s v="technology/web"/>
    <n v="8.3340278356529712E-2"/>
    <n v="1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x v="63"/>
    <n v="690"/>
    <x v="1"/>
    <s v="CA"/>
    <s v="CAD"/>
    <n v="1464460329"/>
    <n v="1461954729"/>
    <b v="0"/>
    <x v="82"/>
    <b v="0"/>
    <s v="technology/web"/>
    <n v="1.38"/>
    <n v="2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x v="22"/>
    <n v="0"/>
    <x v="1"/>
    <s v="NL"/>
    <s v="EUR"/>
    <n v="1448470165"/>
    <n v="1445874565"/>
    <b v="0"/>
    <x v="78"/>
    <b v="0"/>
    <s v="technology/web"/>
    <n v="0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x v="3"/>
    <n v="1245"/>
    <x v="1"/>
    <s v="US"/>
    <s v="USD"/>
    <n v="1466204400"/>
    <n v="1463469062"/>
    <b v="0"/>
    <x v="20"/>
    <b v="0"/>
    <s v="technology/web"/>
    <n v="12.45"/>
    <n v="13"/>
    <n v="49.8"/>
    <x v="2"/>
    <s v="web"/>
    <x v="633"/>
    <d v="2016-06-17T23:00:00"/>
  </r>
  <r>
    <n v="634"/>
    <s v="pitchtograndma (Canceled)"/>
    <s v="We help companies to explain what they do in simple, grandma-would-understand terms."/>
    <x v="10"/>
    <n v="1"/>
    <x v="1"/>
    <s v="US"/>
    <s v="USD"/>
    <n v="1424989029"/>
    <n v="1422397029"/>
    <b v="0"/>
    <x v="29"/>
    <b v="0"/>
    <s v="technology/web"/>
    <n v="0.02"/>
    <n v="1"/>
    <n v="1"/>
    <x v="2"/>
    <s v="web"/>
    <x v="634"/>
    <d v="2015-02-26T22:17:09"/>
  </r>
  <r>
    <n v="635"/>
    <s v="Pleero, A Technology Team Building Website (Canceled)"/>
    <s v="Network used for building technology development teams."/>
    <x v="31"/>
    <n v="2"/>
    <x v="1"/>
    <s v="US"/>
    <s v="USD"/>
    <n v="1428804762"/>
    <n v="1426212762"/>
    <b v="0"/>
    <x v="29"/>
    <b v="0"/>
    <s v="technology/web"/>
    <n v="8.0000000000000002E-3"/>
    <n v="1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x v="13"/>
    <n v="4"/>
    <x v="1"/>
    <s v="GB"/>
    <s v="GBP"/>
    <n v="1433587620"/>
    <n v="1430996150"/>
    <b v="0"/>
    <x v="29"/>
    <b v="0"/>
    <s v="technology/web"/>
    <n v="0.2"/>
    <n v="1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x v="57"/>
    <n v="0"/>
    <x v="1"/>
    <s v="GB"/>
    <s v="GBP"/>
    <n v="1488063840"/>
    <n v="1485558318"/>
    <b v="0"/>
    <x v="78"/>
    <b v="0"/>
    <s v="technology/web"/>
    <n v="0"/>
    <n v="0"/>
    <e v="#DIV/0!"/>
    <x v="2"/>
    <s v="web"/>
    <x v="637"/>
    <d v="2017-02-25T23:04:00"/>
  </r>
  <r>
    <n v="638"/>
    <s v="W (Canceled)"/>
    <s v="O0"/>
    <x v="61"/>
    <n v="18"/>
    <x v="1"/>
    <s v="DE"/>
    <s v="EUR"/>
    <n v="1490447662"/>
    <n v="1485267262"/>
    <b v="0"/>
    <x v="79"/>
    <b v="0"/>
    <s v="technology/web"/>
    <n v="9.0000000000000011E-3"/>
    <n v="1"/>
    <n v="3"/>
    <x v="2"/>
    <s v="web"/>
    <x v="638"/>
    <d v="2017-03-25T13:14:22"/>
  </r>
  <r>
    <n v="639"/>
    <s v="Kids Educational Social Media Site (Canceled)"/>
    <s v="Development of a Safe and Educational Social Media site for kids."/>
    <x v="80"/>
    <n v="1"/>
    <x v="1"/>
    <s v="US"/>
    <s v="USD"/>
    <n v="1413208795"/>
    <n v="1408024795"/>
    <b v="0"/>
    <x v="29"/>
    <b v="0"/>
    <s v="technology/web"/>
    <n v="9.9999999999999991E-5"/>
    <n v="1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x v="159"/>
    <n v="101"/>
    <x v="0"/>
    <s v="FR"/>
    <s v="EUR"/>
    <n v="1480028400"/>
    <n v="1478685915"/>
    <b v="0"/>
    <x v="84"/>
    <b v="1"/>
    <s v="technology/wearables"/>
    <n v="144.28571428571428"/>
    <n v="145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x v="79"/>
    <n v="47665"/>
    <x v="0"/>
    <s v="US"/>
    <s v="USD"/>
    <n v="1439473248"/>
    <n v="1436881248"/>
    <b v="0"/>
    <x v="213"/>
    <b v="1"/>
    <s v="technology/wearables"/>
    <n v="119.16249999999999"/>
    <n v="120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x v="22"/>
    <n v="292097"/>
    <x v="0"/>
    <s v="DE"/>
    <s v="EUR"/>
    <n v="1439998674"/>
    <n v="1436888274"/>
    <b v="0"/>
    <x v="214"/>
    <b v="1"/>
    <s v="technology/wearables"/>
    <n v="1460.4850000000001"/>
    <n v="146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x v="31"/>
    <n v="26452"/>
    <x v="0"/>
    <s v="US"/>
    <s v="USD"/>
    <n v="1433085875"/>
    <n v="1428333875"/>
    <b v="0"/>
    <x v="215"/>
    <b v="1"/>
    <s v="technology/wearables"/>
    <n v="105.80799999999999"/>
    <n v="106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x v="31"/>
    <n v="75029.48"/>
    <x v="0"/>
    <s v="US"/>
    <s v="USD"/>
    <n v="1414544400"/>
    <n v="1410883139"/>
    <b v="0"/>
    <x v="216"/>
    <b v="1"/>
    <s v="technology/wearables"/>
    <n v="300.11791999999997"/>
    <n v="301"/>
    <n v="73.486268364348675"/>
    <x v="2"/>
    <s v="wearables"/>
    <x v="644"/>
    <d v="2014-10-29T01:00:00"/>
  </r>
  <r>
    <n v="645"/>
    <s v="Carbon Fiber Collar Stays"/>
    <s v="Ever wanted to own something made out of carbon fiber? Now you can!"/>
    <x v="13"/>
    <n v="5574"/>
    <x v="0"/>
    <s v="US"/>
    <s v="USD"/>
    <n v="1470962274"/>
    <n v="1468370274"/>
    <b v="0"/>
    <x v="186"/>
    <b v="1"/>
    <s v="technology/wearables"/>
    <n v="278.7"/>
    <n v="27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x v="134"/>
    <n v="1055.01"/>
    <x v="0"/>
    <s v="US"/>
    <s v="USD"/>
    <n v="1407788867"/>
    <n v="1405196867"/>
    <b v="0"/>
    <x v="74"/>
    <b v="1"/>
    <s v="technology/wearables"/>
    <n v="131.87625"/>
    <n v="132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x v="13"/>
    <n v="2141"/>
    <x v="0"/>
    <s v="CA"/>
    <s v="CAD"/>
    <n v="1458235549"/>
    <n v="1455647149"/>
    <b v="0"/>
    <x v="57"/>
    <b v="1"/>
    <s v="technology/wearables"/>
    <n v="107.05"/>
    <n v="108"/>
    <n v="125.94117647058823"/>
    <x v="2"/>
    <s v="wearables"/>
    <x v="647"/>
    <d v="2016-03-17T17:25:49"/>
  </r>
  <r>
    <n v="648"/>
    <s v="Audio Jacket"/>
    <s v="Get ready for the next product that you canâ€™t live without"/>
    <x v="19"/>
    <n v="44388"/>
    <x v="0"/>
    <s v="US"/>
    <s v="USD"/>
    <n v="1413304708"/>
    <n v="1410280708"/>
    <b v="0"/>
    <x v="74"/>
    <b v="1"/>
    <s v="technology/wearables"/>
    <n v="126.82285714285715"/>
    <n v="127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x v="30"/>
    <n v="3499"/>
    <x v="0"/>
    <s v="US"/>
    <s v="USD"/>
    <n v="1410904413"/>
    <n v="1409090013"/>
    <b v="0"/>
    <x v="141"/>
    <b v="1"/>
    <s v="technology/wearables"/>
    <n v="139.96"/>
    <n v="140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x v="15"/>
    <n v="1686"/>
    <x v="0"/>
    <s v="US"/>
    <s v="USD"/>
    <n v="1418953984"/>
    <n v="1413766384"/>
    <b v="0"/>
    <x v="53"/>
    <b v="1"/>
    <s v="technology/wearables"/>
    <n v="112.4"/>
    <n v="113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x v="31"/>
    <n v="25132"/>
    <x v="0"/>
    <s v="US"/>
    <s v="USD"/>
    <n v="1418430311"/>
    <n v="1415838311"/>
    <b v="0"/>
    <x v="217"/>
    <b v="1"/>
    <s v="technology/wearables"/>
    <n v="100.52799999999999"/>
    <n v="101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x v="9"/>
    <n v="3014"/>
    <x v="0"/>
    <s v="US"/>
    <s v="USD"/>
    <n v="1480613650"/>
    <n v="1478018050"/>
    <b v="0"/>
    <x v="33"/>
    <b v="1"/>
    <s v="technology/wearables"/>
    <n v="100.46666666666665"/>
    <n v="101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x v="96"/>
    <n v="106084.5"/>
    <x v="0"/>
    <s v="US"/>
    <s v="USD"/>
    <n v="1440082240"/>
    <n v="1436885440"/>
    <b v="0"/>
    <x v="218"/>
    <b v="1"/>
    <s v="technology/wearables"/>
    <n v="141.446"/>
    <n v="142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x v="14"/>
    <n v="32075"/>
    <x v="0"/>
    <s v="US"/>
    <s v="USD"/>
    <n v="1436396313"/>
    <n v="1433804313"/>
    <b v="0"/>
    <x v="219"/>
    <b v="1"/>
    <s v="technology/wearables"/>
    <n v="267.29166666666669"/>
    <n v="268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x v="6"/>
    <n v="11751"/>
    <x v="0"/>
    <s v="US"/>
    <s v="USD"/>
    <n v="1426197512"/>
    <n v="1423609112"/>
    <b v="0"/>
    <x v="220"/>
    <b v="1"/>
    <s v="technology/wearables"/>
    <n v="146.88749999999999"/>
    <n v="147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x v="10"/>
    <n v="10678"/>
    <x v="0"/>
    <s v="US"/>
    <s v="USD"/>
    <n v="1460917119"/>
    <n v="1455736719"/>
    <b v="0"/>
    <x v="45"/>
    <b v="1"/>
    <s v="technology/wearables"/>
    <n v="213.56"/>
    <n v="214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x v="36"/>
    <n v="18855"/>
    <x v="0"/>
    <s v="US"/>
    <s v="USD"/>
    <n v="1450901872"/>
    <n v="1448309872"/>
    <b v="0"/>
    <x v="221"/>
    <b v="1"/>
    <s v="technology/wearables"/>
    <n v="125.69999999999999"/>
    <n v="126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x v="160"/>
    <n v="30177"/>
    <x v="0"/>
    <s v="US"/>
    <s v="USD"/>
    <n v="1437933600"/>
    <n v="1435117889"/>
    <b v="0"/>
    <x v="222"/>
    <b v="1"/>
    <s v="technology/wearables"/>
    <n v="104.46206037108834"/>
    <n v="105"/>
    <n v="109.33695652173913"/>
    <x v="2"/>
    <s v="wearables"/>
    <x v="658"/>
    <d v="2015-07-26T18:00:00"/>
  </r>
  <r>
    <n v="659"/>
    <s v="Lulu Watch Designs - Apple Watch"/>
    <s v="Sync up your lifestyle"/>
    <x v="9"/>
    <n v="3017"/>
    <x v="0"/>
    <s v="US"/>
    <s v="USD"/>
    <n v="1440339295"/>
    <n v="1437747295"/>
    <b v="0"/>
    <x v="64"/>
    <b v="1"/>
    <s v="technology/wearables"/>
    <n v="100.56666666666668"/>
    <n v="101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x v="63"/>
    <n v="1529"/>
    <x v="2"/>
    <s v="US"/>
    <s v="USD"/>
    <n v="1415558879"/>
    <n v="1412963279"/>
    <b v="0"/>
    <x v="59"/>
    <b v="0"/>
    <s v="technology/wearables"/>
    <n v="3.0579999999999998"/>
    <n v="4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x v="3"/>
    <n v="95"/>
    <x v="2"/>
    <s v="US"/>
    <s v="USD"/>
    <n v="1477236559"/>
    <n v="1474644559"/>
    <b v="0"/>
    <x v="82"/>
    <b v="0"/>
    <s v="technology/wearables"/>
    <n v="0.95"/>
    <n v="1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x v="130"/>
    <n v="156"/>
    <x v="2"/>
    <s v="US"/>
    <s v="USD"/>
    <n v="1421404247"/>
    <n v="1418812247"/>
    <b v="0"/>
    <x v="80"/>
    <b v="0"/>
    <s v="technology/wearables"/>
    <n v="0.4"/>
    <n v="1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x v="61"/>
    <n v="700"/>
    <x v="2"/>
    <s v="DK"/>
    <s v="DKK"/>
    <n v="1437250456"/>
    <n v="1434658456"/>
    <b v="0"/>
    <x v="63"/>
    <b v="0"/>
    <s v="technology/wearables"/>
    <n v="0.35000000000000003"/>
    <n v="1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x v="14"/>
    <n v="904"/>
    <x v="2"/>
    <s v="US"/>
    <s v="USD"/>
    <n v="1428940775"/>
    <n v="1426348775"/>
    <b v="0"/>
    <x v="60"/>
    <b v="0"/>
    <s v="technology/wearables"/>
    <n v="7.5333333333333332"/>
    <n v="8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x v="3"/>
    <n v="1864"/>
    <x v="2"/>
    <s v="US"/>
    <s v="USD"/>
    <n v="1484327061"/>
    <n v="1479143061"/>
    <b v="0"/>
    <x v="8"/>
    <b v="0"/>
    <s v="technology/wearables"/>
    <n v="18.64"/>
    <n v="19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x v="61"/>
    <n v="8"/>
    <x v="2"/>
    <s v="US"/>
    <s v="USD"/>
    <n v="1408305498"/>
    <n v="1405713498"/>
    <b v="0"/>
    <x v="80"/>
    <b v="0"/>
    <s v="technology/wearables"/>
    <n v="4.0000000000000001E-3"/>
    <n v="1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x v="63"/>
    <n v="5010"/>
    <x v="2"/>
    <s v="IT"/>
    <s v="EUR"/>
    <n v="1477731463"/>
    <n v="1474275463"/>
    <b v="0"/>
    <x v="33"/>
    <b v="0"/>
    <s v="technology/wearables"/>
    <n v="10.02"/>
    <n v="11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x v="36"/>
    <n v="684"/>
    <x v="2"/>
    <s v="US"/>
    <s v="USD"/>
    <n v="1431374222"/>
    <n v="1427486222"/>
    <b v="0"/>
    <x v="20"/>
    <b v="0"/>
    <s v="technology/wearables"/>
    <n v="4.5600000000000005"/>
    <n v="5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x v="61"/>
    <n v="43015"/>
    <x v="2"/>
    <s v="SE"/>
    <s v="SEK"/>
    <n v="1467817258"/>
    <n v="1465225258"/>
    <b v="0"/>
    <x v="33"/>
    <b v="0"/>
    <s v="technology/wearables"/>
    <n v="21.5075"/>
    <n v="22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x v="161"/>
    <n v="26349"/>
    <x v="2"/>
    <s v="IT"/>
    <s v="EUR"/>
    <n v="1466323800"/>
    <n v="1463418120"/>
    <b v="0"/>
    <x v="223"/>
    <b v="0"/>
    <s v="technology/wearables"/>
    <n v="29.276666666666667"/>
    <n v="30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x v="11"/>
    <n v="11828"/>
    <x v="2"/>
    <s v="US"/>
    <s v="USD"/>
    <n v="1421208000"/>
    <n v="1418315852"/>
    <b v="0"/>
    <x v="41"/>
    <b v="0"/>
    <s v="technology/wearables"/>
    <n v="39.426666666666662"/>
    <n v="40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x v="63"/>
    <n v="10814"/>
    <x v="2"/>
    <s v="US"/>
    <s v="USD"/>
    <n v="1420088340"/>
    <n v="1417410964"/>
    <b v="0"/>
    <x v="224"/>
    <b v="0"/>
    <s v="technology/wearables"/>
    <n v="21.628"/>
    <n v="22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x v="57"/>
    <n v="205"/>
    <x v="2"/>
    <s v="US"/>
    <s v="USD"/>
    <n v="1409602217"/>
    <n v="1405714217"/>
    <b v="0"/>
    <x v="83"/>
    <b v="0"/>
    <s v="technology/wearables"/>
    <n v="0.20500000000000002"/>
    <n v="1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x v="63"/>
    <n v="15"/>
    <x v="2"/>
    <s v="US"/>
    <s v="USD"/>
    <n v="1407811627"/>
    <n v="1402627627"/>
    <b v="0"/>
    <x v="84"/>
    <b v="0"/>
    <s v="technology/wearables"/>
    <n v="0.03"/>
    <n v="1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x v="12"/>
    <n v="891"/>
    <x v="2"/>
    <s v="US"/>
    <s v="USD"/>
    <n v="1420095540"/>
    <n v="1417558804"/>
    <b v="0"/>
    <x v="55"/>
    <b v="0"/>
    <s v="technology/wearables"/>
    <n v="14.85"/>
    <n v="15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x v="57"/>
    <n v="1471"/>
    <x v="2"/>
    <s v="CA"/>
    <s v="CAD"/>
    <n v="1423333581"/>
    <n v="1420741581"/>
    <b v="0"/>
    <x v="54"/>
    <b v="0"/>
    <s v="technology/wearables"/>
    <n v="1.4710000000000001"/>
    <n v="2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x v="63"/>
    <n v="12792"/>
    <x v="2"/>
    <s v="IT"/>
    <s v="EUR"/>
    <n v="1467106895"/>
    <n v="1463218895"/>
    <b v="0"/>
    <x v="93"/>
    <b v="0"/>
    <s v="technology/wearables"/>
    <n v="25.584"/>
    <n v="26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x v="88"/>
    <n v="1108"/>
    <x v="2"/>
    <s v="US"/>
    <s v="USD"/>
    <n v="1463821338"/>
    <n v="1461229338"/>
    <b v="0"/>
    <x v="57"/>
    <b v="0"/>
    <s v="technology/wearables"/>
    <n v="3.8206896551724134"/>
    <n v="4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x v="162"/>
    <n v="8827"/>
    <x v="2"/>
    <s v="US"/>
    <s v="USD"/>
    <n v="1472920909"/>
    <n v="1467736909"/>
    <b v="0"/>
    <x v="225"/>
    <b v="0"/>
    <s v="technology/wearables"/>
    <n v="15.485964912280703"/>
    <n v="16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x v="96"/>
    <n v="19434"/>
    <x v="2"/>
    <s v="US"/>
    <s v="USD"/>
    <n v="1410955331"/>
    <n v="1407931331"/>
    <b v="0"/>
    <x v="135"/>
    <b v="0"/>
    <s v="technology/wearables"/>
    <n v="25.912000000000003"/>
    <n v="26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x v="30"/>
    <n v="1"/>
    <x v="2"/>
    <s v="US"/>
    <s v="USD"/>
    <n v="1477509604"/>
    <n v="1474917604"/>
    <b v="0"/>
    <x v="29"/>
    <b v="0"/>
    <s v="technology/wearables"/>
    <n v="0.04"/>
    <n v="1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x v="63"/>
    <n v="53"/>
    <x v="2"/>
    <s v="US"/>
    <s v="USD"/>
    <n v="1489512122"/>
    <n v="1486923722"/>
    <b v="0"/>
    <x v="80"/>
    <b v="0"/>
    <s v="technology/wearables"/>
    <n v="0.106"/>
    <n v="1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x v="19"/>
    <n v="298"/>
    <x v="2"/>
    <s v="US"/>
    <s v="USD"/>
    <n v="1477949764"/>
    <n v="1474493764"/>
    <b v="0"/>
    <x v="83"/>
    <b v="0"/>
    <s v="technology/wearables"/>
    <n v="0.85142857142857142"/>
    <n v="1"/>
    <n v="99.333333333333329"/>
    <x v="2"/>
    <s v="wearables"/>
    <x v="683"/>
    <d v="2016-10-31T21:36:04"/>
  </r>
  <r>
    <n v="684"/>
    <s v="Arcus Motion Analyzer | The Versatile Smart Ring"/>
    <s v="Arcus gives your fingers super powers."/>
    <x v="163"/>
    <n v="23948"/>
    <x v="2"/>
    <s v="US"/>
    <s v="USD"/>
    <n v="1406257200"/>
    <n v="1403176891"/>
    <b v="0"/>
    <x v="125"/>
    <b v="0"/>
    <s v="technology/wearables"/>
    <n v="7.4837500000000006"/>
    <n v="8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x v="13"/>
    <n v="553"/>
    <x v="2"/>
    <s v="US"/>
    <s v="USD"/>
    <n v="1421095672"/>
    <n v="1417207672"/>
    <b v="0"/>
    <x v="73"/>
    <b v="0"/>
    <s v="technology/wearables"/>
    <n v="27.650000000000002"/>
    <n v="28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x v="69"/>
    <n v="0"/>
    <x v="2"/>
    <s v="IT"/>
    <s v="EUR"/>
    <n v="1438618170"/>
    <n v="1436026170"/>
    <b v="0"/>
    <x v="78"/>
    <b v="0"/>
    <s v="technology/wearables"/>
    <n v="0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x v="57"/>
    <n v="3550"/>
    <x v="2"/>
    <s v="MX"/>
    <s v="MXN"/>
    <n v="1486317653"/>
    <n v="1481133653"/>
    <b v="0"/>
    <x v="79"/>
    <b v="0"/>
    <s v="technology/wearables"/>
    <n v="3.55"/>
    <n v="4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x v="22"/>
    <n v="14598"/>
    <x v="2"/>
    <s v="US"/>
    <s v="USD"/>
    <n v="1444876253"/>
    <n v="1442284253"/>
    <b v="0"/>
    <x v="17"/>
    <b v="0"/>
    <s v="technology/wearables"/>
    <n v="72.989999999999995"/>
    <n v="73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x v="61"/>
    <n v="115297.5"/>
    <x v="2"/>
    <s v="US"/>
    <s v="USD"/>
    <n v="1481173140"/>
    <n v="1478016097"/>
    <b v="0"/>
    <x v="226"/>
    <b v="0"/>
    <s v="technology/wearables"/>
    <n v="57.648750000000007"/>
    <n v="58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x v="22"/>
    <n v="2468"/>
    <x v="2"/>
    <s v="US"/>
    <s v="USD"/>
    <n v="1473400800"/>
    <n v="1469718841"/>
    <b v="0"/>
    <x v="69"/>
    <b v="0"/>
    <s v="technology/wearables"/>
    <n v="12.34"/>
    <n v="13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x v="63"/>
    <n v="260"/>
    <x v="2"/>
    <s v="US"/>
    <s v="USD"/>
    <n v="1435711246"/>
    <n v="1433292046"/>
    <b v="0"/>
    <x v="73"/>
    <b v="0"/>
    <s v="technology/wearables"/>
    <n v="0.52"/>
    <n v="1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x v="22"/>
    <n v="1306"/>
    <x v="2"/>
    <s v="GB"/>
    <s v="GBP"/>
    <n v="1482397263"/>
    <n v="1479805263"/>
    <b v="0"/>
    <x v="227"/>
    <b v="0"/>
    <s v="technology/wearables"/>
    <n v="6.5299999999999994"/>
    <n v="7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x v="57"/>
    <n v="35338"/>
    <x v="2"/>
    <s v="US"/>
    <s v="USD"/>
    <n v="1430421827"/>
    <n v="1427829827"/>
    <b v="0"/>
    <x v="228"/>
    <b v="0"/>
    <s v="technology/wearables"/>
    <n v="35.338000000000001"/>
    <n v="36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x v="60"/>
    <n v="590"/>
    <x v="2"/>
    <s v="US"/>
    <s v="USD"/>
    <n v="1485964559"/>
    <n v="1483372559"/>
    <b v="0"/>
    <x v="63"/>
    <b v="0"/>
    <s v="technology/wearables"/>
    <n v="0.39333333333333331"/>
    <n v="1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x v="127"/>
    <n v="636"/>
    <x v="2"/>
    <s v="US"/>
    <s v="USD"/>
    <n v="1414758620"/>
    <n v="1412166620"/>
    <b v="0"/>
    <x v="63"/>
    <b v="0"/>
    <s v="technology/wearables"/>
    <n v="1.06"/>
    <n v="2"/>
    <n v="90.857142857142861"/>
    <x v="2"/>
    <s v="wearables"/>
    <x v="695"/>
    <d v="2014-10-31T12:30:20"/>
  </r>
  <r>
    <n v="696"/>
    <s v="trustee"/>
    <s v="Show your fidelity by wearing the Trustee rings! Show where you are (at)!"/>
    <x v="164"/>
    <n v="1"/>
    <x v="2"/>
    <s v="NL"/>
    <s v="EUR"/>
    <n v="1406326502"/>
    <n v="1403734502"/>
    <b v="0"/>
    <x v="29"/>
    <b v="0"/>
    <s v="technology/wearables"/>
    <n v="5.7142857142857147E-4"/>
    <n v="1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x v="10"/>
    <n v="2319"/>
    <x v="2"/>
    <s v="DE"/>
    <s v="EUR"/>
    <n v="1454502789"/>
    <n v="1453206789"/>
    <b v="0"/>
    <x v="229"/>
    <b v="0"/>
    <s v="technology/wearables"/>
    <n v="46.379999999999995"/>
    <n v="47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x v="57"/>
    <n v="15390"/>
    <x v="2"/>
    <s v="US"/>
    <s v="USD"/>
    <n v="1411005600"/>
    <n v="1408141245"/>
    <b v="0"/>
    <x v="60"/>
    <b v="0"/>
    <s v="technology/wearables"/>
    <n v="15.39"/>
    <n v="16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x v="64"/>
    <n v="107148.74"/>
    <x v="2"/>
    <s v="US"/>
    <s v="USD"/>
    <n v="1385136000"/>
    <n v="1381923548"/>
    <b v="0"/>
    <x v="230"/>
    <b v="0"/>
    <s v="technology/wearables"/>
    <n v="82.422107692307705"/>
    <n v="83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x v="36"/>
    <n v="403"/>
    <x v="2"/>
    <s v="ES"/>
    <s v="EUR"/>
    <n v="1484065881"/>
    <n v="1481473881"/>
    <b v="0"/>
    <x v="162"/>
    <b v="0"/>
    <s v="technology/wearables"/>
    <n v="2.6866666666666665"/>
    <n v="3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x v="165"/>
    <n v="6118"/>
    <x v="2"/>
    <s v="GB"/>
    <s v="GBP"/>
    <n v="1406130880"/>
    <n v="1403538880"/>
    <b v="0"/>
    <x v="64"/>
    <b v="0"/>
    <s v="technology/wearables"/>
    <n v="26.6"/>
    <n v="27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x v="36"/>
    <n v="4622.01"/>
    <x v="2"/>
    <s v="US"/>
    <s v="USD"/>
    <n v="1480011987"/>
    <n v="1477416387"/>
    <b v="0"/>
    <x v="77"/>
    <b v="0"/>
    <s v="technology/wearables"/>
    <n v="30.813400000000001"/>
    <n v="31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x v="36"/>
    <n v="837"/>
    <x v="2"/>
    <s v="US"/>
    <s v="USD"/>
    <n v="1485905520"/>
    <n v="1481150949"/>
    <b v="0"/>
    <x v="63"/>
    <b v="0"/>
    <s v="technology/wearables"/>
    <n v="5.58"/>
    <n v="6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x v="56"/>
    <n v="481"/>
    <x v="2"/>
    <s v="CA"/>
    <s v="CAD"/>
    <n v="1487565468"/>
    <n v="1482381468"/>
    <b v="0"/>
    <x v="80"/>
    <b v="0"/>
    <s v="technology/wearables"/>
    <n v="0.87454545454545463"/>
    <n v="1"/>
    <n v="120.25"/>
    <x v="2"/>
    <s v="wearables"/>
    <x v="704"/>
    <d v="2017-02-20T04:37:48"/>
  </r>
  <r>
    <n v="705"/>
    <s v="SomnoScope"/>
    <s v="The closest thing ever to the Holy Grail of wearables technology"/>
    <x v="57"/>
    <n v="977"/>
    <x v="2"/>
    <s v="NL"/>
    <s v="EUR"/>
    <n v="1484999278"/>
    <n v="1482407278"/>
    <b v="0"/>
    <x v="81"/>
    <b v="0"/>
    <s v="technology/wearables"/>
    <n v="0.97699999999999987"/>
    <n v="1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x v="57"/>
    <n v="0"/>
    <x v="2"/>
    <s v="ES"/>
    <s v="EUR"/>
    <n v="1481740740"/>
    <n v="1478130783"/>
    <b v="0"/>
    <x v="78"/>
    <b v="0"/>
    <s v="technology/wearables"/>
    <n v="0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x v="118"/>
    <n v="53670.6"/>
    <x v="2"/>
    <s v="GB"/>
    <s v="GBP"/>
    <n v="1483286127"/>
    <n v="1479830127"/>
    <b v="0"/>
    <x v="231"/>
    <b v="0"/>
    <s v="technology/wearables"/>
    <n v="78.927352941176466"/>
    <n v="79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x v="79"/>
    <n v="8837"/>
    <x v="2"/>
    <s v="GB"/>
    <s v="GBP"/>
    <n v="1410616600"/>
    <n v="1405432600"/>
    <b v="0"/>
    <x v="232"/>
    <b v="0"/>
    <s v="technology/wearables"/>
    <n v="22.092500000000001"/>
    <n v="23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x v="36"/>
    <n v="61"/>
    <x v="2"/>
    <s v="US"/>
    <s v="USD"/>
    <n v="1417741159"/>
    <n v="1415149159"/>
    <b v="0"/>
    <x v="84"/>
    <b v="0"/>
    <s v="technology/wearables"/>
    <n v="0.40666666666666662"/>
    <n v="1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x v="38"/>
    <n v="0"/>
    <x v="2"/>
    <s v="CA"/>
    <s v="CAD"/>
    <n v="1408495440"/>
    <n v="1405640302"/>
    <b v="0"/>
    <x v="78"/>
    <b v="0"/>
    <s v="technology/wearables"/>
    <n v="0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x v="57"/>
    <n v="33791"/>
    <x v="2"/>
    <s v="NL"/>
    <s v="EUR"/>
    <n v="1481716868"/>
    <n v="1478257268"/>
    <b v="0"/>
    <x v="233"/>
    <b v="0"/>
    <s v="technology/wearables"/>
    <n v="33.790999999999997"/>
    <n v="34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x v="166"/>
    <n v="105"/>
    <x v="2"/>
    <s v="US"/>
    <s v="USD"/>
    <n v="1455466832"/>
    <n v="1452874832"/>
    <b v="0"/>
    <x v="80"/>
    <b v="0"/>
    <s v="technology/wearables"/>
    <n v="0.21649484536082475"/>
    <n v="1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x v="31"/>
    <n v="199"/>
    <x v="2"/>
    <s v="IT"/>
    <s v="EUR"/>
    <n v="1465130532"/>
    <n v="1462538532"/>
    <b v="0"/>
    <x v="29"/>
    <b v="0"/>
    <s v="technology/wearables"/>
    <n v="0.79600000000000004"/>
    <n v="1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x v="36"/>
    <n v="2249"/>
    <x v="2"/>
    <s v="US"/>
    <s v="USD"/>
    <n v="1488308082"/>
    <n v="1483124082"/>
    <b v="0"/>
    <x v="33"/>
    <b v="0"/>
    <s v="technology/wearables"/>
    <n v="14.993333333333334"/>
    <n v="15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x v="167"/>
    <n v="1389"/>
    <x v="2"/>
    <s v="US"/>
    <s v="USD"/>
    <n v="1446693040"/>
    <n v="1443233440"/>
    <b v="0"/>
    <x v="8"/>
    <b v="0"/>
    <s v="technology/wearables"/>
    <n v="5.0509090909090908"/>
    <n v="6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x v="39"/>
    <n v="715"/>
    <x v="2"/>
    <s v="US"/>
    <s v="USD"/>
    <n v="1417392000"/>
    <n v="1414511307"/>
    <b v="0"/>
    <x v="38"/>
    <b v="0"/>
    <s v="technology/wearables"/>
    <n v="10.214285714285715"/>
    <n v="11"/>
    <n v="44.6875"/>
    <x v="2"/>
    <s v="wearables"/>
    <x v="716"/>
    <d v="2014-12-01T00:00:00"/>
  </r>
  <r>
    <n v="717"/>
    <s v="cool air belt"/>
    <s v="Cool air flowing under clothing keeps you cool."/>
    <x v="57"/>
    <n v="305"/>
    <x v="2"/>
    <s v="US"/>
    <s v="USD"/>
    <n v="1409949002"/>
    <n v="1407357002"/>
    <b v="0"/>
    <x v="80"/>
    <b v="0"/>
    <s v="technology/wearables"/>
    <n v="0.30499999999999999"/>
    <n v="1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x v="14"/>
    <n v="90"/>
    <x v="2"/>
    <s v="US"/>
    <s v="USD"/>
    <n v="1487397540"/>
    <n v="1484684247"/>
    <b v="0"/>
    <x v="80"/>
    <b v="0"/>
    <s v="technology/wearables"/>
    <n v="0.75"/>
    <n v="1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x v="36"/>
    <n v="194"/>
    <x v="2"/>
    <s v="US"/>
    <s v="USD"/>
    <n v="1456189076"/>
    <n v="1454979476"/>
    <b v="0"/>
    <x v="73"/>
    <b v="0"/>
    <s v="technology/wearables"/>
    <n v="1.2933333333333332"/>
    <n v="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x v="168"/>
    <n v="2735"/>
    <x v="0"/>
    <s v="US"/>
    <s v="USD"/>
    <n v="1327851291"/>
    <n v="1325432091"/>
    <b v="0"/>
    <x v="14"/>
    <b v="1"/>
    <s v="publishing/nonfiction"/>
    <n v="143.94736842105263"/>
    <n v="144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x v="169"/>
    <n v="10013"/>
    <x v="0"/>
    <s v="US"/>
    <s v="USD"/>
    <n v="1406900607"/>
    <n v="1403012607"/>
    <b v="0"/>
    <x v="46"/>
    <b v="1"/>
    <s v="publishing/nonfiction"/>
    <n v="122.10975609756099"/>
    <n v="123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x v="31"/>
    <n v="33006"/>
    <x v="0"/>
    <s v="US"/>
    <s v="USD"/>
    <n v="1333909178"/>
    <n v="1331320778"/>
    <b v="0"/>
    <x v="234"/>
    <b v="1"/>
    <s v="publishing/nonfiction"/>
    <n v="132.024"/>
    <n v="133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x v="10"/>
    <n v="5469"/>
    <x v="0"/>
    <s v="US"/>
    <s v="USD"/>
    <n v="1438228740"/>
    <n v="1435606549"/>
    <b v="0"/>
    <x v="61"/>
    <b v="1"/>
    <s v="publishing/nonfiction"/>
    <n v="109.38000000000001"/>
    <n v="110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x v="39"/>
    <n v="7383.01"/>
    <x v="0"/>
    <s v="US"/>
    <s v="USD"/>
    <n v="1309447163"/>
    <n v="1306855163"/>
    <b v="0"/>
    <x v="235"/>
    <b v="1"/>
    <s v="publishing/nonfiction"/>
    <n v="105.47157142857144"/>
    <n v="106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x v="22"/>
    <n v="20070"/>
    <x v="0"/>
    <s v="US"/>
    <s v="USD"/>
    <n v="1450018912"/>
    <n v="1447426912"/>
    <b v="0"/>
    <x v="205"/>
    <b v="1"/>
    <s v="publishing/nonfiction"/>
    <n v="100.35000000000001"/>
    <n v="1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x v="30"/>
    <n v="2535"/>
    <x v="0"/>
    <s v="US"/>
    <s v="USD"/>
    <n v="1365728487"/>
    <n v="1363136487"/>
    <b v="0"/>
    <x v="2"/>
    <b v="1"/>
    <s v="publishing/nonfiction"/>
    <n v="101.4"/>
    <n v="102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x v="8"/>
    <n v="5443"/>
    <x v="0"/>
    <s v="US"/>
    <s v="USD"/>
    <n v="1358198400"/>
    <n v="1354580949"/>
    <b v="0"/>
    <x v="184"/>
    <b v="1"/>
    <s v="publishing/nonfiction"/>
    <n v="155.51428571428571"/>
    <n v="156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x v="51"/>
    <n v="7917.45"/>
    <x v="0"/>
    <s v="US"/>
    <s v="USD"/>
    <n v="1313957157"/>
    <n v="1310069157"/>
    <b v="0"/>
    <x v="208"/>
    <b v="1"/>
    <s v="publishing/nonfiction"/>
    <n v="105.566"/>
    <n v="10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x v="23"/>
    <n v="5226"/>
    <x v="0"/>
    <s v="US"/>
    <s v="USD"/>
    <n v="1348028861"/>
    <n v="1342844861"/>
    <b v="0"/>
    <x v="148"/>
    <b v="1"/>
    <s v="publishing/nonfiction"/>
    <n v="130.65"/>
    <n v="131"/>
    <n v="43.55"/>
    <x v="3"/>
    <s v="nonfiction"/>
    <x v="729"/>
    <d v="2012-09-19T04:27:41"/>
  </r>
  <r>
    <n v="730"/>
    <s v="Encyclopedia of Surfing"/>
    <s v="A Massive but Cheerful Online Digital Archive of Surfing"/>
    <x v="22"/>
    <n v="26438"/>
    <x v="0"/>
    <s v="US"/>
    <s v="USD"/>
    <n v="1323280391"/>
    <n v="1320688391"/>
    <b v="0"/>
    <x v="236"/>
    <b v="1"/>
    <s v="publishing/nonfiction"/>
    <n v="132.19"/>
    <n v="133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x v="10"/>
    <n v="6300"/>
    <x v="0"/>
    <s v="US"/>
    <s v="USD"/>
    <n v="1327212000"/>
    <n v="1322852747"/>
    <b v="0"/>
    <x v="26"/>
    <b v="1"/>
    <s v="publishing/nonfiction"/>
    <n v="126"/>
    <n v="1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x v="170"/>
    <n v="64"/>
    <x v="0"/>
    <s v="GB"/>
    <s v="GBP"/>
    <n v="1380449461"/>
    <n v="1375265461"/>
    <b v="0"/>
    <x v="62"/>
    <b v="1"/>
    <s v="publishing/nonfiction"/>
    <n v="160"/>
    <n v="160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x v="30"/>
    <n v="3012"/>
    <x v="0"/>
    <s v="GB"/>
    <s v="GBP"/>
    <n v="1387533892"/>
    <n v="1384941892"/>
    <b v="0"/>
    <x v="39"/>
    <b v="1"/>
    <s v="publishing/nonfiction"/>
    <n v="120.48"/>
    <n v="12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x v="0"/>
    <n v="10670"/>
    <x v="0"/>
    <s v="CA"/>
    <s v="CAD"/>
    <n v="1431147600"/>
    <n v="1428465420"/>
    <b v="0"/>
    <x v="7"/>
    <b v="1"/>
    <s v="publishing/nonfiction"/>
    <n v="125.52941176470588"/>
    <n v="126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x v="171"/>
    <n v="53771"/>
    <x v="0"/>
    <s v="US"/>
    <s v="USD"/>
    <n v="1417653540"/>
    <n v="1414975346"/>
    <b v="0"/>
    <x v="194"/>
    <b v="1"/>
    <s v="publishing/nonfiction"/>
    <n v="114.40638297872341"/>
    <n v="115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x v="172"/>
    <n v="11345"/>
    <x v="0"/>
    <s v="US"/>
    <s v="USD"/>
    <n v="1385009940"/>
    <n v="1383327440"/>
    <b v="0"/>
    <x v="52"/>
    <b v="1"/>
    <s v="publishing/nonfiction"/>
    <n v="315.13888888888891"/>
    <n v="316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x v="10"/>
    <n v="6120"/>
    <x v="0"/>
    <s v="US"/>
    <s v="USD"/>
    <n v="1392408000"/>
    <n v="1390890987"/>
    <b v="0"/>
    <x v="52"/>
    <b v="1"/>
    <s v="publishing/nonfiction"/>
    <n v="122.39999999999999"/>
    <n v="123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x v="15"/>
    <n v="1601"/>
    <x v="0"/>
    <s v="US"/>
    <s v="USD"/>
    <n v="1417409940"/>
    <n v="1414765794"/>
    <b v="0"/>
    <x v="14"/>
    <b v="1"/>
    <s v="publishing/nonfiction"/>
    <n v="106.73333333333332"/>
    <n v="107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x v="12"/>
    <n v="9500"/>
    <x v="0"/>
    <s v="US"/>
    <s v="USD"/>
    <n v="1407758629"/>
    <n v="1404907429"/>
    <b v="0"/>
    <x v="237"/>
    <b v="1"/>
    <s v="publishing/nonfiction"/>
    <n v="158.33333333333331"/>
    <n v="159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x v="9"/>
    <n v="3222"/>
    <x v="0"/>
    <s v="US"/>
    <s v="USD"/>
    <n v="1434857482"/>
    <n v="1433647882"/>
    <b v="0"/>
    <x v="10"/>
    <b v="1"/>
    <s v="publishing/nonfiction"/>
    <n v="107.4"/>
    <n v="108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x v="93"/>
    <n v="13293.8"/>
    <x v="0"/>
    <s v="US"/>
    <s v="USD"/>
    <n v="1370964806"/>
    <n v="1367940806"/>
    <b v="0"/>
    <x v="225"/>
    <b v="1"/>
    <s v="publishing/nonfiction"/>
    <n v="102.25999999999999"/>
    <n v="103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x v="123"/>
    <n v="1550"/>
    <x v="0"/>
    <s v="US"/>
    <s v="USD"/>
    <n v="1395435712"/>
    <n v="1392847312"/>
    <b v="0"/>
    <x v="23"/>
    <b v="1"/>
    <s v="publishing/nonfiction"/>
    <n v="110.71428571428572"/>
    <n v="111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x v="131"/>
    <n v="814"/>
    <x v="0"/>
    <s v="US"/>
    <s v="USD"/>
    <n v="1334610000"/>
    <n v="1332435685"/>
    <b v="0"/>
    <x v="41"/>
    <b v="1"/>
    <s v="publishing/nonfiction"/>
    <n v="148"/>
    <n v="1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x v="10"/>
    <n v="5116"/>
    <x v="0"/>
    <s v="US"/>
    <s v="USD"/>
    <n v="1355439503"/>
    <n v="1352847503"/>
    <b v="0"/>
    <x v="95"/>
    <b v="1"/>
    <s v="publishing/nonfiction"/>
    <n v="102.32000000000001"/>
    <n v="103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x v="173"/>
    <n v="3976"/>
    <x v="0"/>
    <s v="US"/>
    <s v="USD"/>
    <n v="1367588645"/>
    <n v="1364996645"/>
    <b v="0"/>
    <x v="142"/>
    <b v="1"/>
    <s v="publishing/nonfiction"/>
    <n v="179.09909909909908"/>
    <n v="180"/>
    <n v="53.729729729729726"/>
    <x v="3"/>
    <s v="nonfiction"/>
    <x v="745"/>
    <d v="2013-05-03T13:44:05"/>
  </r>
  <r>
    <n v="746"/>
    <s v="Attention: People With Body Parts"/>
    <s v="This is a book of letters. Letters to our body parts."/>
    <x v="174"/>
    <n v="3318"/>
    <x v="0"/>
    <s v="US"/>
    <s v="USD"/>
    <n v="1348372740"/>
    <n v="1346806909"/>
    <b v="0"/>
    <x v="174"/>
    <b v="1"/>
    <s v="publishing/nonfiction"/>
    <n v="111.08135252761969"/>
    <n v="112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x v="39"/>
    <n v="7003"/>
    <x v="0"/>
    <s v="NL"/>
    <s v="EUR"/>
    <n v="1421319240"/>
    <n v="1418649019"/>
    <b v="0"/>
    <x v="165"/>
    <b v="1"/>
    <s v="publishing/nonfiction"/>
    <n v="100.04285714285714"/>
    <n v="101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x v="13"/>
    <n v="2005"/>
    <x v="0"/>
    <s v="US"/>
    <s v="USD"/>
    <n v="1407701966"/>
    <n v="1405109966"/>
    <b v="0"/>
    <x v="34"/>
    <b v="1"/>
    <s v="publishing/nonfiction"/>
    <n v="100.25"/>
    <n v="101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x v="3"/>
    <n v="10556"/>
    <x v="0"/>
    <s v="US"/>
    <s v="USD"/>
    <n v="1485642930"/>
    <n v="1483050930"/>
    <b v="0"/>
    <x v="238"/>
    <b v="1"/>
    <s v="publishing/nonfiction"/>
    <n v="105.56"/>
    <n v="106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x v="175"/>
    <n v="4559"/>
    <x v="0"/>
    <s v="US"/>
    <s v="USD"/>
    <n v="1361739872"/>
    <n v="1359147872"/>
    <b v="0"/>
    <x v="211"/>
    <b v="1"/>
    <s v="publishing/nonfiction"/>
    <n v="102.58775877587757"/>
    <n v="103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x v="9"/>
    <n v="3555"/>
    <x v="0"/>
    <s v="US"/>
    <s v="USD"/>
    <n v="1312470475"/>
    <n v="1308496075"/>
    <b v="0"/>
    <x v="95"/>
    <b v="1"/>
    <s v="publishing/nonfiction"/>
    <n v="118.5"/>
    <n v="119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x v="10"/>
    <n v="5585"/>
    <x v="0"/>
    <s v="AU"/>
    <s v="AUD"/>
    <n v="1476615600"/>
    <n v="1474884417"/>
    <b v="0"/>
    <x v="217"/>
    <b v="1"/>
    <s v="publishing/nonfiction"/>
    <n v="111.7"/>
    <n v="112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x v="3"/>
    <n v="12800"/>
    <x v="0"/>
    <s v="US"/>
    <s v="USD"/>
    <n v="1423922991"/>
    <n v="1421330991"/>
    <b v="0"/>
    <x v="55"/>
    <b v="1"/>
    <s v="publishing/nonfiction"/>
    <n v="128"/>
    <n v="1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x v="13"/>
    <n v="2075"/>
    <x v="0"/>
    <s v="US"/>
    <s v="USD"/>
    <n v="1357408721"/>
    <n v="1354816721"/>
    <b v="0"/>
    <x v="72"/>
    <b v="1"/>
    <s v="publishing/nonfiction"/>
    <n v="103.75000000000001"/>
    <n v="104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x v="30"/>
    <n v="2547.69"/>
    <x v="0"/>
    <s v="US"/>
    <s v="USD"/>
    <n v="1369010460"/>
    <n v="1366381877"/>
    <b v="0"/>
    <x v="32"/>
    <b v="1"/>
    <s v="publishing/nonfiction"/>
    <n v="101.9076"/>
    <n v="102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x v="176"/>
    <n v="824"/>
    <x v="0"/>
    <s v="US"/>
    <s v="USD"/>
    <n v="1303147459"/>
    <n v="1297880659"/>
    <b v="0"/>
    <x v="19"/>
    <b v="1"/>
    <s v="publishing/nonfiction"/>
    <n v="117.71428571428571"/>
    <n v="118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x v="49"/>
    <n v="595"/>
    <x v="0"/>
    <s v="US"/>
    <s v="USD"/>
    <n v="1354756714"/>
    <n v="1353547114"/>
    <b v="0"/>
    <x v="59"/>
    <b v="1"/>
    <s v="publishing/nonfiction"/>
    <n v="238"/>
    <n v="2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x v="30"/>
    <n v="2550"/>
    <x v="0"/>
    <s v="US"/>
    <s v="USD"/>
    <n v="1286568268"/>
    <n v="1283976268"/>
    <b v="0"/>
    <x v="10"/>
    <b v="1"/>
    <s v="publishing/nonfiction"/>
    <n v="102"/>
    <n v="1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x v="10"/>
    <n v="5096"/>
    <x v="0"/>
    <s v="GB"/>
    <s v="GBP"/>
    <n v="1404892539"/>
    <n v="1401436539"/>
    <b v="0"/>
    <x v="221"/>
    <b v="1"/>
    <s v="publishing/nonfiction"/>
    <n v="101.92000000000002"/>
    <n v="102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x v="41"/>
    <n v="0"/>
    <x v="2"/>
    <s v="US"/>
    <s v="USD"/>
    <n v="1480188013"/>
    <n v="1477592413"/>
    <b v="0"/>
    <x v="78"/>
    <b v="0"/>
    <s v="publishing/fiction"/>
    <n v="0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x v="10"/>
    <n v="235"/>
    <x v="2"/>
    <s v="US"/>
    <s v="USD"/>
    <n v="1391364126"/>
    <n v="1388772126"/>
    <b v="0"/>
    <x v="79"/>
    <b v="0"/>
    <s v="publishing/fiction"/>
    <n v="4.7"/>
    <n v="5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x v="8"/>
    <n v="0"/>
    <x v="2"/>
    <s v="MX"/>
    <s v="MXN"/>
    <n v="1480831200"/>
    <n v="1479328570"/>
    <b v="0"/>
    <x v="78"/>
    <b v="0"/>
    <s v="publishing/fiction"/>
    <n v="0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x v="177"/>
    <n v="5"/>
    <x v="2"/>
    <s v="GB"/>
    <s v="GBP"/>
    <n v="1376563408"/>
    <n v="1373971408"/>
    <b v="0"/>
    <x v="29"/>
    <b v="0"/>
    <s v="publishing/fiction"/>
    <n v="0.11655011655011654"/>
    <n v="1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x v="10"/>
    <n v="0"/>
    <x v="2"/>
    <s v="US"/>
    <s v="USD"/>
    <n v="1441858161"/>
    <n v="1439266161"/>
    <b v="0"/>
    <x v="78"/>
    <b v="0"/>
    <s v="publishing/fiction"/>
    <n v="0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x v="39"/>
    <n v="2521"/>
    <x v="2"/>
    <s v="US"/>
    <s v="USD"/>
    <n v="1413723684"/>
    <n v="1411131684"/>
    <b v="0"/>
    <x v="34"/>
    <b v="0"/>
    <s v="publishing/fiction"/>
    <n v="36.014285714285712"/>
    <n v="37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x v="23"/>
    <n v="0"/>
    <x v="2"/>
    <s v="CA"/>
    <s v="CAD"/>
    <n v="1424112483"/>
    <n v="1421520483"/>
    <b v="0"/>
    <x v="78"/>
    <b v="0"/>
    <s v="publishing/fiction"/>
    <n v="0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x v="10"/>
    <n v="177"/>
    <x v="2"/>
    <s v="US"/>
    <s v="USD"/>
    <n v="1432178810"/>
    <n v="1429586810"/>
    <b v="0"/>
    <x v="83"/>
    <b v="0"/>
    <s v="publishing/fiction"/>
    <n v="3.54"/>
    <n v="4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x v="30"/>
    <n v="0"/>
    <x v="2"/>
    <s v="US"/>
    <s v="USD"/>
    <n v="1387169890"/>
    <n v="1384577890"/>
    <b v="0"/>
    <x v="78"/>
    <b v="0"/>
    <s v="publishing/fiction"/>
    <n v="0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x v="23"/>
    <n v="1656"/>
    <x v="2"/>
    <s v="US"/>
    <s v="USD"/>
    <n v="1388102094"/>
    <n v="1385510094"/>
    <b v="0"/>
    <x v="47"/>
    <b v="0"/>
    <s v="publishing/fiction"/>
    <n v="41.4"/>
    <n v="42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x v="178"/>
    <n v="0"/>
    <x v="2"/>
    <s v="US"/>
    <s v="USD"/>
    <n v="1361750369"/>
    <n v="1358294369"/>
    <b v="0"/>
    <x v="78"/>
    <b v="0"/>
    <s v="publishing/fiction"/>
    <n v="0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x v="114"/>
    <n v="10"/>
    <x v="2"/>
    <s v="US"/>
    <s v="USD"/>
    <n v="1454183202"/>
    <n v="1449863202"/>
    <b v="0"/>
    <x v="29"/>
    <b v="0"/>
    <s v="publishing/fiction"/>
    <n v="2.6315789473684209E-2"/>
    <n v="1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x v="15"/>
    <n v="50"/>
    <x v="2"/>
    <s v="US"/>
    <s v="USD"/>
    <n v="1257047940"/>
    <n v="1252718519"/>
    <b v="0"/>
    <x v="29"/>
    <b v="0"/>
    <s v="publishing/fiction"/>
    <n v="3.3333333333333335"/>
    <n v="4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x v="179"/>
    <n v="32"/>
    <x v="2"/>
    <s v="GB"/>
    <s v="GBP"/>
    <n v="1431298860"/>
    <n v="1428341985"/>
    <b v="0"/>
    <x v="84"/>
    <b v="0"/>
    <s v="publishing/fiction"/>
    <n v="0.85129023676509719"/>
    <n v="1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x v="2"/>
    <n v="351"/>
    <x v="2"/>
    <s v="US"/>
    <s v="USD"/>
    <n v="1393181018"/>
    <n v="1390589018"/>
    <b v="0"/>
    <x v="82"/>
    <b v="0"/>
    <s v="publishing/fiction"/>
    <n v="70.199999999999989"/>
    <n v="71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x v="3"/>
    <n v="170"/>
    <x v="2"/>
    <s v="US"/>
    <s v="USD"/>
    <n v="1323998795"/>
    <n v="1321406795"/>
    <b v="0"/>
    <x v="81"/>
    <b v="0"/>
    <s v="publishing/fiction"/>
    <n v="1.7000000000000002"/>
    <n v="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x v="39"/>
    <n v="3598"/>
    <x v="2"/>
    <s v="US"/>
    <s v="USD"/>
    <n v="1444539600"/>
    <n v="1441297645"/>
    <b v="0"/>
    <x v="7"/>
    <b v="0"/>
    <s v="publishing/fiction"/>
    <n v="51.4"/>
    <n v="52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x v="9"/>
    <n v="21"/>
    <x v="2"/>
    <s v="US"/>
    <s v="USD"/>
    <n v="1375313577"/>
    <n v="1372721577"/>
    <b v="0"/>
    <x v="83"/>
    <b v="0"/>
    <s v="publishing/fiction"/>
    <n v="0.70000000000000007"/>
    <n v="1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x v="2"/>
    <n v="2"/>
    <x v="2"/>
    <s v="US"/>
    <s v="USD"/>
    <n v="1398876680"/>
    <n v="1396284680"/>
    <b v="0"/>
    <x v="29"/>
    <b v="0"/>
    <s v="publishing/fiction"/>
    <n v="0.4"/>
    <n v="1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x v="36"/>
    <n v="400"/>
    <x v="2"/>
    <s v="US"/>
    <s v="USD"/>
    <n v="1287115200"/>
    <n v="1284567905"/>
    <b v="0"/>
    <x v="79"/>
    <b v="0"/>
    <s v="publishing/fiction"/>
    <n v="2.666666666666667"/>
    <n v="3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x v="28"/>
    <n v="1040"/>
    <x v="0"/>
    <s v="US"/>
    <s v="USD"/>
    <n v="1304439025"/>
    <n v="1301847025"/>
    <b v="0"/>
    <x v="74"/>
    <b v="1"/>
    <s v="music/rock"/>
    <n v="104"/>
    <n v="1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x v="134"/>
    <n v="1065.23"/>
    <x v="0"/>
    <s v="US"/>
    <s v="USD"/>
    <n v="1370649674"/>
    <n v="1368057674"/>
    <b v="0"/>
    <x v="20"/>
    <b v="1"/>
    <s v="music/rock"/>
    <n v="133.15375"/>
    <n v="134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x v="176"/>
    <n v="700"/>
    <x v="0"/>
    <s v="US"/>
    <s v="USD"/>
    <n v="1345918302"/>
    <n v="1343326302"/>
    <b v="0"/>
    <x v="25"/>
    <b v="1"/>
    <s v="music/rock"/>
    <n v="100"/>
    <n v="100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x v="15"/>
    <n v="2222"/>
    <x v="0"/>
    <s v="US"/>
    <s v="USD"/>
    <n v="1335564000"/>
    <n v="1332182049"/>
    <b v="0"/>
    <x v="2"/>
    <b v="1"/>
    <s v="music/rock"/>
    <n v="148.13333333333333"/>
    <n v="149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x v="28"/>
    <n v="1025"/>
    <x v="0"/>
    <s v="US"/>
    <s v="USD"/>
    <n v="1395023719"/>
    <n v="1391571319"/>
    <b v="0"/>
    <x v="73"/>
    <b v="1"/>
    <s v="music/rock"/>
    <n v="102.49999999999999"/>
    <n v="103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x v="2"/>
    <n v="903.14"/>
    <x v="0"/>
    <s v="US"/>
    <s v="USD"/>
    <n v="1362060915"/>
    <n v="1359468915"/>
    <b v="0"/>
    <x v="60"/>
    <b v="1"/>
    <s v="music/rock"/>
    <n v="180.62799999999999"/>
    <n v="181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x v="10"/>
    <n v="7140"/>
    <x v="0"/>
    <s v="US"/>
    <s v="USD"/>
    <n v="1336751220"/>
    <n v="1331774434"/>
    <b v="0"/>
    <x v="34"/>
    <b v="1"/>
    <s v="music/rock"/>
    <n v="142.79999999999998"/>
    <n v="143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x v="38"/>
    <n v="1370"/>
    <x v="0"/>
    <s v="US"/>
    <s v="USD"/>
    <n v="1383318226"/>
    <n v="1380726226"/>
    <b v="0"/>
    <x v="57"/>
    <b v="1"/>
    <s v="music/rock"/>
    <n v="114.16666666666666"/>
    <n v="115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x v="28"/>
    <n v="2035.05"/>
    <x v="0"/>
    <s v="US"/>
    <s v="USD"/>
    <n v="1341633540"/>
    <n v="1338336588"/>
    <b v="0"/>
    <x v="69"/>
    <b v="1"/>
    <s v="music/rock"/>
    <n v="203.505"/>
    <n v="204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x v="180"/>
    <n v="1860"/>
    <x v="0"/>
    <s v="US"/>
    <s v="USD"/>
    <n v="1358755140"/>
    <n v="1357187280"/>
    <b v="0"/>
    <x v="25"/>
    <b v="1"/>
    <s v="music/rock"/>
    <n v="109.41176470588236"/>
    <n v="110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x v="3"/>
    <n v="14437.46"/>
    <x v="0"/>
    <s v="US"/>
    <s v="USD"/>
    <n v="1359680939"/>
    <n v="1357088939"/>
    <b v="0"/>
    <x v="239"/>
    <b v="1"/>
    <s v="music/rock"/>
    <n v="144.37459999999999"/>
    <n v="145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x v="51"/>
    <n v="7790"/>
    <x v="0"/>
    <s v="US"/>
    <s v="USD"/>
    <n v="1384322340"/>
    <n v="1381430646"/>
    <b v="0"/>
    <x v="130"/>
    <b v="1"/>
    <s v="music/rock"/>
    <n v="103.86666666666666"/>
    <n v="104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x v="30"/>
    <n v="2511.11"/>
    <x v="0"/>
    <s v="US"/>
    <s v="USD"/>
    <n v="1383861483"/>
    <n v="1381265883"/>
    <b v="0"/>
    <x v="65"/>
    <b v="1"/>
    <s v="music/rock"/>
    <n v="100.44440000000002"/>
    <n v="101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x v="181"/>
    <n v="2826.43"/>
    <x v="0"/>
    <s v="US"/>
    <s v="USD"/>
    <n v="1372827540"/>
    <n v="1371491244"/>
    <b v="0"/>
    <x v="58"/>
    <b v="1"/>
    <s v="music/rock"/>
    <n v="102.77927272727271"/>
    <n v="103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x v="6"/>
    <n v="8425"/>
    <x v="0"/>
    <s v="US"/>
    <s v="USD"/>
    <n v="1315242360"/>
    <n v="1310438737"/>
    <b v="0"/>
    <x v="28"/>
    <b v="1"/>
    <s v="music/rock"/>
    <n v="105.31250000000001"/>
    <n v="106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x v="32"/>
    <n v="15650"/>
    <x v="0"/>
    <s v="US"/>
    <s v="USD"/>
    <n v="1333774740"/>
    <n v="1330094566"/>
    <b v="0"/>
    <x v="192"/>
    <b v="1"/>
    <s v="music/rock"/>
    <n v="111.78571428571429"/>
    <n v="112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x v="3"/>
    <n v="10135"/>
    <x v="0"/>
    <s v="US"/>
    <s v="USD"/>
    <n v="1379279400"/>
    <n v="1376687485"/>
    <b v="0"/>
    <x v="240"/>
    <b v="1"/>
    <s v="music/rock"/>
    <n v="101.35000000000001"/>
    <n v="102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x v="9"/>
    <n v="3226"/>
    <x v="0"/>
    <s v="US"/>
    <s v="USD"/>
    <n v="1335672000"/>
    <n v="1332978688"/>
    <b v="0"/>
    <x v="26"/>
    <b v="1"/>
    <s v="music/rock"/>
    <n v="107.53333333333333"/>
    <n v="108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x v="8"/>
    <n v="4021"/>
    <x v="0"/>
    <s v="US"/>
    <s v="USD"/>
    <n v="1412086187"/>
    <n v="1409494187"/>
    <b v="0"/>
    <x v="45"/>
    <b v="1"/>
    <s v="music/rock"/>
    <n v="114.88571428571429"/>
    <n v="115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x v="10"/>
    <n v="5001"/>
    <x v="0"/>
    <s v="US"/>
    <s v="USD"/>
    <n v="1335542446"/>
    <n v="1332950446"/>
    <b v="0"/>
    <x v="33"/>
    <b v="1"/>
    <s v="music/rock"/>
    <n v="100.02"/>
    <n v="101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x v="15"/>
    <n v="2282"/>
    <x v="0"/>
    <s v="GB"/>
    <s v="GBP"/>
    <n v="1410431054"/>
    <n v="1407839054"/>
    <b v="0"/>
    <x v="66"/>
    <b v="1"/>
    <s v="music/rock"/>
    <n v="152.13333333333335"/>
    <n v="153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x v="13"/>
    <n v="2230.4299999999998"/>
    <x v="0"/>
    <s v="US"/>
    <s v="USD"/>
    <n v="1309547120"/>
    <n v="1306955120"/>
    <b v="0"/>
    <x v="13"/>
    <b v="1"/>
    <s v="music/rock"/>
    <n v="111.52149999999999"/>
    <n v="112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x v="12"/>
    <n v="6080"/>
    <x v="0"/>
    <s v="US"/>
    <s v="USD"/>
    <n v="1347854700"/>
    <n v="1343867524"/>
    <b v="0"/>
    <x v="11"/>
    <b v="1"/>
    <s v="music/rock"/>
    <n v="101.33333333333334"/>
    <n v="102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x v="98"/>
    <n v="2835"/>
    <x v="0"/>
    <s v="US"/>
    <s v="USD"/>
    <n v="1306630800"/>
    <n v="1304376478"/>
    <b v="0"/>
    <x v="44"/>
    <b v="1"/>
    <s v="music/rock"/>
    <n v="123.2608695652174"/>
    <n v="12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x v="62"/>
    <n v="5500"/>
    <x v="0"/>
    <s v="US"/>
    <s v="USD"/>
    <n v="1311393540"/>
    <n v="1309919526"/>
    <b v="0"/>
    <x v="59"/>
    <b v="1"/>
    <s v="music/rock"/>
    <n v="100"/>
    <n v="100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x v="9"/>
    <n v="3150"/>
    <x v="0"/>
    <s v="US"/>
    <s v="USD"/>
    <n v="1310857200"/>
    <n v="1306525512"/>
    <b v="0"/>
    <x v="241"/>
    <b v="1"/>
    <s v="music/rock"/>
    <n v="105"/>
    <n v="105"/>
    <n v="58.333333333333336"/>
    <x v="4"/>
    <s v="rock"/>
    <x v="805"/>
    <d v="2011-07-16T23:00:00"/>
  </r>
  <r>
    <n v="806"/>
    <s v="Golden Animals NEW Album!"/>
    <s v="Help Golden Animals finish their NEW Album!"/>
    <x v="6"/>
    <n v="8355"/>
    <x v="0"/>
    <s v="US"/>
    <s v="USD"/>
    <n v="1315413339"/>
    <n v="1312821339"/>
    <b v="0"/>
    <x v="26"/>
    <b v="1"/>
    <s v="music/rock"/>
    <n v="104.4375"/>
    <n v="105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x v="23"/>
    <n v="4205"/>
    <x v="0"/>
    <s v="US"/>
    <s v="USD"/>
    <n v="1488333600"/>
    <n v="1485270311"/>
    <b v="0"/>
    <x v="7"/>
    <b v="1"/>
    <s v="music/rock"/>
    <n v="105.125"/>
    <n v="106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x v="37"/>
    <n v="4500"/>
    <x v="0"/>
    <s v="CA"/>
    <s v="CAD"/>
    <n v="1419224340"/>
    <n v="1416363886"/>
    <b v="0"/>
    <x v="68"/>
    <b v="1"/>
    <s v="music/rock"/>
    <n v="100"/>
    <n v="100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x v="23"/>
    <n v="4151"/>
    <x v="0"/>
    <s v="US"/>
    <s v="USD"/>
    <n v="1390161630"/>
    <n v="1387569630"/>
    <b v="0"/>
    <x v="47"/>
    <b v="1"/>
    <s v="music/rock"/>
    <n v="103.77499999999999"/>
    <n v="104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x v="15"/>
    <n v="1575"/>
    <x v="0"/>
    <s v="US"/>
    <s v="USD"/>
    <n v="1346462462"/>
    <n v="1343870462"/>
    <b v="0"/>
    <x v="74"/>
    <b v="1"/>
    <s v="music/rock"/>
    <n v="105"/>
    <n v="1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x v="28"/>
    <n v="1040"/>
    <x v="0"/>
    <s v="US"/>
    <s v="USD"/>
    <n v="1373475120"/>
    <n v="1371569202"/>
    <b v="0"/>
    <x v="8"/>
    <b v="1"/>
    <s v="music/rock"/>
    <n v="104"/>
    <n v="1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x v="20"/>
    <n v="911"/>
    <x v="0"/>
    <s v="US"/>
    <s v="USD"/>
    <n v="1362146280"/>
    <n v="1357604752"/>
    <b v="0"/>
    <x v="51"/>
    <b v="1"/>
    <s v="music/rock"/>
    <n v="151.83333333333334"/>
    <n v="152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x v="15"/>
    <n v="2399.94"/>
    <x v="0"/>
    <s v="US"/>
    <s v="USD"/>
    <n v="1342825365"/>
    <n v="1340233365"/>
    <b v="0"/>
    <x v="93"/>
    <b v="1"/>
    <s v="music/rock"/>
    <n v="159.99600000000001"/>
    <n v="160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x v="28"/>
    <n v="1273"/>
    <x v="0"/>
    <s v="US"/>
    <s v="USD"/>
    <n v="1306865040"/>
    <n v="1305568201"/>
    <b v="0"/>
    <x v="33"/>
    <b v="1"/>
    <s v="music/rock"/>
    <n v="127.3"/>
    <n v="128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x v="23"/>
    <n v="4280"/>
    <x v="0"/>
    <s v="US"/>
    <s v="USD"/>
    <n v="1414879303"/>
    <n v="1412287303"/>
    <b v="0"/>
    <x v="68"/>
    <b v="1"/>
    <s v="music/rock"/>
    <n v="107"/>
    <n v="1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x v="39"/>
    <n v="8058.55"/>
    <x v="0"/>
    <s v="US"/>
    <s v="USD"/>
    <n v="1365489000"/>
    <n v="1362776043"/>
    <b v="0"/>
    <x v="242"/>
    <b v="1"/>
    <s v="music/rock"/>
    <n v="115.12214285714286"/>
    <n v="11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x v="15"/>
    <n v="2056.66"/>
    <x v="0"/>
    <s v="US"/>
    <s v="USD"/>
    <n v="1331441940"/>
    <n v="1326810211"/>
    <b v="0"/>
    <x v="23"/>
    <b v="1"/>
    <s v="music/rock"/>
    <n v="137.11066666666665"/>
    <n v="138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x v="18"/>
    <n v="545"/>
    <x v="0"/>
    <s v="US"/>
    <s v="USD"/>
    <n v="1344358860"/>
    <n v="1343682681"/>
    <b v="0"/>
    <x v="10"/>
    <b v="1"/>
    <s v="music/rock"/>
    <n v="155.71428571428572"/>
    <n v="156"/>
    <n v="28.684210526315791"/>
    <x v="4"/>
    <s v="rock"/>
    <x v="818"/>
    <d v="2012-08-07T17:01:00"/>
  </r>
  <r>
    <n v="819"/>
    <s v="Winter Tour"/>
    <s v="We are touring the Southeast in support of our new EP"/>
    <x v="44"/>
    <n v="435"/>
    <x v="0"/>
    <s v="US"/>
    <s v="USD"/>
    <n v="1387601040"/>
    <n v="1386806254"/>
    <b v="0"/>
    <x v="25"/>
    <b v="1"/>
    <s v="music/rock"/>
    <n v="108.74999999999999"/>
    <n v="10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x v="13"/>
    <n v="2681"/>
    <x v="0"/>
    <s v="US"/>
    <s v="USD"/>
    <n v="1402290000"/>
    <n v="1399666342"/>
    <b v="0"/>
    <x v="44"/>
    <b v="1"/>
    <s v="music/rock"/>
    <n v="134.05000000000001"/>
    <n v="135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x v="182"/>
    <n v="17482"/>
    <x v="0"/>
    <s v="US"/>
    <s v="USD"/>
    <n v="1430712060"/>
    <n v="1427753265"/>
    <b v="0"/>
    <x v="76"/>
    <b v="1"/>
    <s v="music/rock"/>
    <n v="100"/>
    <n v="100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x v="9"/>
    <n v="3575"/>
    <x v="0"/>
    <s v="US"/>
    <s v="USD"/>
    <n v="1349477050"/>
    <n v="1346885050"/>
    <b v="0"/>
    <x v="50"/>
    <b v="1"/>
    <s v="music/rock"/>
    <n v="119.16666666666667"/>
    <n v="120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x v="134"/>
    <n v="1436"/>
    <x v="0"/>
    <s v="US"/>
    <s v="USD"/>
    <n v="1427062852"/>
    <n v="1424474452"/>
    <b v="0"/>
    <x v="51"/>
    <b v="1"/>
    <s v="music/rock"/>
    <n v="179.5"/>
    <n v="180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x v="183"/>
    <n v="2150.1"/>
    <x v="0"/>
    <s v="US"/>
    <s v="USD"/>
    <n v="1271573940"/>
    <n v="1268459318"/>
    <b v="0"/>
    <x v="241"/>
    <b v="1"/>
    <s v="music/rock"/>
    <n v="134.38124999999999"/>
    <n v="135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x v="78"/>
    <n v="12554"/>
    <x v="0"/>
    <s v="US"/>
    <s v="USD"/>
    <n v="1351495284"/>
    <n v="1349335284"/>
    <b v="0"/>
    <x v="221"/>
    <b v="1"/>
    <s v="music/rock"/>
    <n v="100.43200000000002"/>
    <n v="101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x v="62"/>
    <n v="5580"/>
    <x v="0"/>
    <s v="US"/>
    <s v="USD"/>
    <n v="1332719730"/>
    <n v="1330908930"/>
    <b v="0"/>
    <x v="72"/>
    <b v="1"/>
    <s v="music/rock"/>
    <n v="101.45454545454547"/>
    <n v="102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x v="43"/>
    <n v="310"/>
    <x v="0"/>
    <s v="US"/>
    <s v="USD"/>
    <n v="1329248940"/>
    <n v="1326972107"/>
    <b v="0"/>
    <x v="202"/>
    <b v="1"/>
    <s v="music/rock"/>
    <n v="103.33333333333334"/>
    <n v="10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x v="46"/>
    <n v="1391"/>
    <x v="0"/>
    <s v="US"/>
    <s v="USD"/>
    <n v="1340641440"/>
    <n v="1339549982"/>
    <b v="0"/>
    <x v="44"/>
    <b v="1"/>
    <s v="music/rock"/>
    <n v="107"/>
    <n v="1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x v="2"/>
    <n v="520"/>
    <x v="0"/>
    <s v="GB"/>
    <s v="GBP"/>
    <n v="1468437240"/>
    <n v="1463253240"/>
    <b v="0"/>
    <x v="38"/>
    <b v="1"/>
    <s v="music/rock"/>
    <n v="104"/>
    <n v="1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x v="40"/>
    <n v="1941"/>
    <x v="0"/>
    <s v="US"/>
    <s v="USD"/>
    <n v="1363952225"/>
    <n v="1361363825"/>
    <b v="0"/>
    <x v="58"/>
    <b v="1"/>
    <s v="music/rock"/>
    <n v="107.83333333333334"/>
    <n v="108"/>
    <n v="60.65625"/>
    <x v="4"/>
    <s v="rock"/>
    <x v="830"/>
    <d v="2013-03-22T11:37:05"/>
  </r>
  <r>
    <n v="831"/>
    <s v="Let The 7Horse Run!"/>
    <s v="7Horse is a new band with a self-funded album and a show they want to rock in your town!"/>
    <x v="15"/>
    <n v="3500"/>
    <x v="0"/>
    <s v="US"/>
    <s v="USD"/>
    <n v="1335540694"/>
    <n v="1332948694"/>
    <b v="0"/>
    <x v="9"/>
    <b v="1"/>
    <s v="music/rock"/>
    <n v="233.33333333333334"/>
    <n v="234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x v="36"/>
    <n v="15091.06"/>
    <x v="0"/>
    <s v="US"/>
    <s v="USD"/>
    <n v="1327133580"/>
    <n v="1321978335"/>
    <b v="0"/>
    <x v="243"/>
    <b v="1"/>
    <s v="music/rock"/>
    <n v="100.60706666666665"/>
    <n v="101"/>
    <n v="97.993896103896105"/>
    <x v="4"/>
    <s v="rock"/>
    <x v="832"/>
    <d v="2012-01-21T08:13:00"/>
  </r>
  <r>
    <n v="833"/>
    <s v="Ragman Rolls"/>
    <s v="This is an American rock album."/>
    <x v="12"/>
    <n v="6100"/>
    <x v="0"/>
    <s v="US"/>
    <s v="USD"/>
    <n v="1397941475"/>
    <n v="1395349475"/>
    <b v="0"/>
    <x v="14"/>
    <b v="1"/>
    <s v="music/rock"/>
    <n v="101.66666666666666"/>
    <n v="102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x v="62"/>
    <n v="7206"/>
    <x v="0"/>
    <s v="US"/>
    <s v="USD"/>
    <n v="1372651140"/>
    <n v="1369770292"/>
    <b v="0"/>
    <x v="11"/>
    <b v="1"/>
    <s v="music/rock"/>
    <n v="131.0181818181818"/>
    <n v="132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x v="13"/>
    <n v="2345"/>
    <x v="0"/>
    <s v="US"/>
    <s v="USD"/>
    <n v="1337396400"/>
    <n v="1333709958"/>
    <b v="0"/>
    <x v="244"/>
    <b v="1"/>
    <s v="music/rock"/>
    <n v="117.25000000000001"/>
    <n v="118"/>
    <n v="58.625"/>
    <x v="4"/>
    <s v="rock"/>
    <x v="835"/>
    <d v="2012-05-19T03:00:00"/>
  </r>
  <r>
    <n v="836"/>
    <s v="DESMADRE Full Album + Press Kit"/>
    <s v="An album you can bring home to mom."/>
    <x v="10"/>
    <n v="5046.5200000000004"/>
    <x v="0"/>
    <s v="US"/>
    <s v="USD"/>
    <n v="1381108918"/>
    <n v="1378516918"/>
    <b v="0"/>
    <x v="67"/>
    <b v="1"/>
    <s v="music/rock"/>
    <n v="100.93039999999999"/>
    <n v="101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x v="30"/>
    <n v="3045"/>
    <x v="0"/>
    <s v="US"/>
    <s v="USD"/>
    <n v="1398988662"/>
    <n v="1396396662"/>
    <b v="0"/>
    <x v="95"/>
    <b v="1"/>
    <s v="music/rock"/>
    <n v="121.8"/>
    <n v="122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x v="13"/>
    <n v="2908"/>
    <x v="0"/>
    <s v="US"/>
    <s v="USD"/>
    <n v="1326835985"/>
    <n v="1324243985"/>
    <b v="0"/>
    <x v="42"/>
    <b v="1"/>
    <s v="music/rock"/>
    <n v="145.4"/>
    <n v="146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x v="10"/>
    <n v="5830.83"/>
    <x v="0"/>
    <s v="US"/>
    <s v="USD"/>
    <n v="1348337956"/>
    <n v="1345745956"/>
    <b v="0"/>
    <x v="93"/>
    <b v="1"/>
    <s v="music/rock"/>
    <n v="116.61660000000001"/>
    <n v="117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x v="3"/>
    <n v="12041.66"/>
    <x v="0"/>
    <s v="US"/>
    <s v="USD"/>
    <n v="1474694787"/>
    <n v="1472102787"/>
    <b v="0"/>
    <x v="245"/>
    <b v="1"/>
    <s v="music/metal"/>
    <n v="120.4166"/>
    <n v="121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x v="10"/>
    <n v="5066"/>
    <x v="0"/>
    <s v="US"/>
    <s v="USD"/>
    <n v="1415653663"/>
    <n v="1413058063"/>
    <b v="1"/>
    <x v="225"/>
    <b v="1"/>
    <s v="music/metal"/>
    <n v="101.32000000000001"/>
    <n v="102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x v="30"/>
    <n v="2608"/>
    <x v="0"/>
    <s v="CA"/>
    <s v="CAD"/>
    <n v="1381723140"/>
    <n v="1378735983"/>
    <b v="1"/>
    <x v="70"/>
    <b v="1"/>
    <s v="music/metal"/>
    <n v="104.32"/>
    <n v="105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x v="9"/>
    <n v="8014"/>
    <x v="0"/>
    <s v="US"/>
    <s v="USD"/>
    <n v="1481184000"/>
    <n v="1479708680"/>
    <b v="0"/>
    <x v="246"/>
    <b v="1"/>
    <s v="music/metal"/>
    <n v="267.13333333333333"/>
    <n v="268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x v="9"/>
    <n v="5824"/>
    <x v="0"/>
    <s v="US"/>
    <s v="USD"/>
    <n v="1414817940"/>
    <n v="1411489552"/>
    <b v="1"/>
    <x v="180"/>
    <b v="1"/>
    <s v="music/metal"/>
    <n v="194.13333333333333"/>
    <n v="195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x v="10"/>
    <n v="6019.01"/>
    <x v="0"/>
    <s v="US"/>
    <s v="USD"/>
    <n v="1473047940"/>
    <n v="1469595396"/>
    <b v="0"/>
    <x v="247"/>
    <b v="1"/>
    <s v="music/metal"/>
    <n v="120.3802"/>
    <n v="121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x v="184"/>
    <n v="1342.01"/>
    <x v="0"/>
    <s v="GB"/>
    <s v="GBP"/>
    <n v="1394460000"/>
    <n v="1393233855"/>
    <b v="0"/>
    <x v="5"/>
    <b v="1"/>
    <s v="music/metal"/>
    <n v="122.00090909090908"/>
    <n v="123"/>
    <n v="28.553404255319148"/>
    <x v="4"/>
    <s v="metal"/>
    <x v="846"/>
    <d v="2014-03-10T14:00:00"/>
  </r>
  <r>
    <n v="847"/>
    <s v="CENTROPYMUSIC"/>
    <s v="MUSIC WITH MEANING!  MUSIC THAT MATTERS!!!"/>
    <x v="185"/>
    <n v="10"/>
    <x v="0"/>
    <s v="US"/>
    <s v="USD"/>
    <n v="1436555376"/>
    <n v="1433963376"/>
    <b v="0"/>
    <x v="29"/>
    <b v="1"/>
    <s v="music/metal"/>
    <n v="100"/>
    <n v="100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x v="43"/>
    <n v="300"/>
    <x v="0"/>
    <s v="US"/>
    <s v="USD"/>
    <n v="1429038033"/>
    <n v="1426446033"/>
    <b v="0"/>
    <x v="38"/>
    <b v="1"/>
    <s v="music/metal"/>
    <n v="100"/>
    <n v="100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x v="23"/>
    <n v="4796"/>
    <x v="0"/>
    <s v="US"/>
    <s v="USD"/>
    <n v="1426473264"/>
    <n v="1424057664"/>
    <b v="0"/>
    <x v="248"/>
    <b v="1"/>
    <s v="music/metal"/>
    <n v="119.9"/>
    <n v="120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x v="23"/>
    <n v="6207"/>
    <x v="0"/>
    <s v="US"/>
    <s v="USD"/>
    <n v="1461560340"/>
    <n v="1458762717"/>
    <b v="0"/>
    <x v="182"/>
    <b v="1"/>
    <s v="music/metal"/>
    <n v="155.17499999999998"/>
    <n v="156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x v="13"/>
    <n v="2609"/>
    <x v="0"/>
    <s v="FR"/>
    <s v="EUR"/>
    <n v="1469994300"/>
    <n v="1464815253"/>
    <b v="0"/>
    <x v="16"/>
    <b v="1"/>
    <s v="music/metal"/>
    <n v="130.44999999999999"/>
    <n v="131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x v="8"/>
    <n v="3674"/>
    <x v="0"/>
    <s v="US"/>
    <s v="USD"/>
    <n v="1477342800"/>
    <n v="1476386395"/>
    <b v="0"/>
    <x v="95"/>
    <b v="1"/>
    <s v="music/metal"/>
    <n v="104.97142857142859"/>
    <n v="105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x v="43"/>
    <n v="300"/>
    <x v="0"/>
    <s v="US"/>
    <s v="USD"/>
    <n v="1424116709"/>
    <n v="1421524709"/>
    <b v="0"/>
    <x v="73"/>
    <b v="1"/>
    <s v="music/metal"/>
    <n v="100"/>
    <n v="100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x v="186"/>
    <n v="32865.300000000003"/>
    <x v="0"/>
    <s v="US"/>
    <s v="USD"/>
    <n v="1482901546"/>
    <n v="1480309546"/>
    <b v="0"/>
    <x v="249"/>
    <b v="1"/>
    <s v="music/metal"/>
    <n v="118.2205035971223"/>
    <n v="119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x v="187"/>
    <n v="1500"/>
    <x v="0"/>
    <s v="US"/>
    <s v="USD"/>
    <n v="1469329217"/>
    <n v="1466737217"/>
    <b v="0"/>
    <x v="5"/>
    <b v="1"/>
    <s v="music/metal"/>
    <n v="103.44827586206897"/>
    <n v="104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x v="49"/>
    <n v="545"/>
    <x v="0"/>
    <s v="DE"/>
    <s v="EUR"/>
    <n v="1477422000"/>
    <n v="1472282956"/>
    <b v="0"/>
    <x v="33"/>
    <b v="1"/>
    <s v="music/metal"/>
    <n v="218.00000000000003"/>
    <n v="218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x v="38"/>
    <n v="1200"/>
    <x v="0"/>
    <s v="ES"/>
    <s v="EUR"/>
    <n v="1448463431"/>
    <n v="1444831031"/>
    <b v="0"/>
    <x v="54"/>
    <b v="1"/>
    <s v="music/metal"/>
    <n v="100"/>
    <n v="100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x v="38"/>
    <n v="1728.07"/>
    <x v="0"/>
    <s v="GB"/>
    <s v="GBP"/>
    <n v="1429138740"/>
    <n v="1426528418"/>
    <b v="0"/>
    <x v="88"/>
    <b v="1"/>
    <s v="music/metal"/>
    <n v="144.00583333333333"/>
    <n v="145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x v="23"/>
    <n v="4187"/>
    <x v="0"/>
    <s v="US"/>
    <s v="USD"/>
    <n v="1433376000"/>
    <n v="1430768468"/>
    <b v="0"/>
    <x v="15"/>
    <b v="1"/>
    <s v="music/metal"/>
    <n v="104.67500000000001"/>
    <n v="105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x v="32"/>
    <n v="2540"/>
    <x v="2"/>
    <s v="US"/>
    <s v="USD"/>
    <n v="1385123713"/>
    <n v="1382528113"/>
    <b v="0"/>
    <x v="53"/>
    <b v="0"/>
    <s v="music/jazz"/>
    <n v="18.142857142857142"/>
    <n v="19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x v="37"/>
    <n v="101"/>
    <x v="2"/>
    <s v="US"/>
    <s v="USD"/>
    <n v="1474067404"/>
    <n v="1471475404"/>
    <b v="0"/>
    <x v="84"/>
    <b v="0"/>
    <s v="music/jazz"/>
    <n v="2.2444444444444445"/>
    <n v="3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x v="63"/>
    <n v="170"/>
    <x v="2"/>
    <s v="GB"/>
    <s v="GBP"/>
    <n v="1384179548"/>
    <n v="1381583948"/>
    <b v="0"/>
    <x v="80"/>
    <b v="0"/>
    <s v="music/jazz"/>
    <n v="0.33999999999999997"/>
    <n v="1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x v="13"/>
    <n v="90"/>
    <x v="2"/>
    <s v="US"/>
    <s v="USD"/>
    <n v="1329014966"/>
    <n v="1326422966"/>
    <b v="0"/>
    <x v="81"/>
    <b v="0"/>
    <s v="music/jazz"/>
    <n v="4.5"/>
    <n v="5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x v="115"/>
    <n v="2700"/>
    <x v="2"/>
    <s v="US"/>
    <s v="USD"/>
    <n v="1381917540"/>
    <n v="1379990038"/>
    <b v="0"/>
    <x v="1"/>
    <b v="0"/>
    <s v="music/jazz"/>
    <n v="41.53846153846154"/>
    <n v="42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x v="41"/>
    <n v="45"/>
    <x v="2"/>
    <s v="US"/>
    <s v="USD"/>
    <n v="1358361197"/>
    <n v="1353177197"/>
    <b v="0"/>
    <x v="84"/>
    <b v="0"/>
    <s v="music/jazz"/>
    <n v="2.0454545454545454"/>
    <n v="3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x v="8"/>
    <n v="640"/>
    <x v="2"/>
    <s v="US"/>
    <s v="USD"/>
    <n v="1425136200"/>
    <n v="1421853518"/>
    <b v="0"/>
    <x v="202"/>
    <b v="0"/>
    <s v="music/jazz"/>
    <n v="18.285714285714285"/>
    <n v="19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x v="10"/>
    <n v="1201"/>
    <x v="2"/>
    <s v="US"/>
    <s v="USD"/>
    <n v="1259643540"/>
    <n v="1254450706"/>
    <b v="0"/>
    <x v="202"/>
    <b v="0"/>
    <s v="music/jazz"/>
    <n v="24.02"/>
    <n v="25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x v="101"/>
    <n v="50"/>
    <x v="2"/>
    <s v="US"/>
    <s v="USD"/>
    <n v="1389055198"/>
    <n v="1386463198"/>
    <b v="0"/>
    <x v="29"/>
    <b v="0"/>
    <s v="music/jazz"/>
    <n v="0.1111111111111111"/>
    <n v="1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x v="188"/>
    <n v="1040"/>
    <x v="2"/>
    <s v="US"/>
    <s v="USD"/>
    <n v="1365448657"/>
    <n v="1362860257"/>
    <b v="0"/>
    <x v="83"/>
    <b v="0"/>
    <s v="music/jazz"/>
    <n v="11.818181818181818"/>
    <n v="12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x v="22"/>
    <n v="62"/>
    <x v="2"/>
    <s v="GB"/>
    <s v="GBP"/>
    <n v="1377995523"/>
    <n v="1375403523"/>
    <b v="0"/>
    <x v="81"/>
    <b v="0"/>
    <s v="music/jazz"/>
    <n v="0.31"/>
    <n v="1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x v="12"/>
    <n v="325"/>
    <x v="2"/>
    <s v="US"/>
    <s v="USD"/>
    <n v="1385735295"/>
    <n v="1383139695"/>
    <b v="0"/>
    <x v="8"/>
    <b v="0"/>
    <s v="music/jazz"/>
    <n v="5.416666666666667"/>
    <n v="6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x v="6"/>
    <n v="65"/>
    <x v="2"/>
    <s v="US"/>
    <s v="USD"/>
    <n v="1299786527"/>
    <n v="1295898527"/>
    <b v="0"/>
    <x v="84"/>
    <b v="0"/>
    <s v="music/jazz"/>
    <n v="0.8125"/>
    <n v="1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x v="8"/>
    <n v="45"/>
    <x v="2"/>
    <s v="US"/>
    <s v="USD"/>
    <n v="1352610040"/>
    <n v="1349150440"/>
    <b v="0"/>
    <x v="81"/>
    <b v="0"/>
    <s v="music/jazz"/>
    <n v="1.2857142857142856"/>
    <n v="2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x v="9"/>
    <n v="730"/>
    <x v="2"/>
    <s v="US"/>
    <s v="USD"/>
    <n v="1367676034"/>
    <n v="1365084034"/>
    <b v="0"/>
    <x v="64"/>
    <b v="0"/>
    <s v="music/jazz"/>
    <n v="24.333333333333336"/>
    <n v="25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x v="10"/>
    <n v="0"/>
    <x v="2"/>
    <s v="US"/>
    <s v="USD"/>
    <n v="1442856131"/>
    <n v="1441128131"/>
    <b v="0"/>
    <x v="78"/>
    <b v="0"/>
    <s v="music/jazz"/>
    <n v="0"/>
    <n v="0"/>
    <e v="#DIV/0!"/>
    <x v="4"/>
    <s v="jazz"/>
    <x v="875"/>
    <d v="2015-09-21T17:22:11"/>
  </r>
  <r>
    <n v="876"/>
    <s v="Sound Of Dobells"/>
    <s v="What was the greatest record shop ever?  DOBELLS!"/>
    <x v="189"/>
    <n v="1286"/>
    <x v="2"/>
    <s v="GB"/>
    <s v="GBP"/>
    <n v="1359978927"/>
    <n v="1357127727"/>
    <b v="0"/>
    <x v="43"/>
    <b v="0"/>
    <s v="music/jazz"/>
    <n v="40.799492385786799"/>
    <n v="4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x v="13"/>
    <n v="1351"/>
    <x v="2"/>
    <s v="US"/>
    <s v="USD"/>
    <n v="1387479360"/>
    <n v="1384887360"/>
    <b v="0"/>
    <x v="60"/>
    <b v="0"/>
    <s v="music/jazz"/>
    <n v="67.55"/>
    <n v="68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x v="10"/>
    <n v="65"/>
    <x v="2"/>
    <s v="US"/>
    <s v="USD"/>
    <n v="1293082524"/>
    <n v="1290490524"/>
    <b v="0"/>
    <x v="84"/>
    <b v="0"/>
    <s v="music/jazz"/>
    <n v="1.3"/>
    <n v="2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x v="190"/>
    <n v="644"/>
    <x v="2"/>
    <s v="US"/>
    <s v="USD"/>
    <n v="1338321305"/>
    <n v="1336506905"/>
    <b v="0"/>
    <x v="209"/>
    <b v="0"/>
    <s v="music/jazz"/>
    <n v="30.666666666666664"/>
    <n v="31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x v="191"/>
    <n v="113"/>
    <x v="2"/>
    <s v="US"/>
    <s v="USD"/>
    <n v="1351582938"/>
    <n v="1348731738"/>
    <b v="0"/>
    <x v="22"/>
    <b v="0"/>
    <s v="music/indie rock"/>
    <n v="2.9894179894179893"/>
    <n v="3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x v="192"/>
    <n v="30"/>
    <x v="2"/>
    <s v="US"/>
    <s v="USD"/>
    <n v="1326520886"/>
    <n v="1322632886"/>
    <b v="0"/>
    <x v="29"/>
    <b v="0"/>
    <s v="music/indie rock"/>
    <n v="0.8"/>
    <n v="1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x v="15"/>
    <n v="302"/>
    <x v="2"/>
    <s v="US"/>
    <s v="USD"/>
    <n v="1315341550"/>
    <n v="1312490350"/>
    <b v="0"/>
    <x v="25"/>
    <b v="0"/>
    <s v="music/indie rock"/>
    <n v="20.133333333333333"/>
    <n v="21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x v="10"/>
    <n v="2001"/>
    <x v="2"/>
    <s v="US"/>
    <s v="USD"/>
    <n v="1456957635"/>
    <n v="1451773635"/>
    <b v="0"/>
    <x v="54"/>
    <b v="0"/>
    <s v="music/indie rock"/>
    <n v="40.020000000000003"/>
    <n v="41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x v="13"/>
    <n v="20"/>
    <x v="2"/>
    <s v="US"/>
    <s v="USD"/>
    <n v="1336789860"/>
    <n v="1331666146"/>
    <b v="0"/>
    <x v="84"/>
    <b v="0"/>
    <s v="music/indie rock"/>
    <n v="1"/>
    <n v="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x v="28"/>
    <n v="750"/>
    <x v="2"/>
    <s v="US"/>
    <s v="USD"/>
    <n v="1483137311"/>
    <n v="1481322911"/>
    <b v="0"/>
    <x v="64"/>
    <b v="0"/>
    <s v="music/indie rock"/>
    <n v="75"/>
    <n v="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x v="2"/>
    <n v="205"/>
    <x v="2"/>
    <s v="US"/>
    <s v="USD"/>
    <n v="1473972813"/>
    <n v="1471812813"/>
    <b v="0"/>
    <x v="63"/>
    <b v="0"/>
    <s v="music/indie rock"/>
    <n v="41"/>
    <n v="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x v="28"/>
    <n v="0"/>
    <x v="2"/>
    <s v="US"/>
    <s v="USD"/>
    <n v="1338159655"/>
    <n v="1335567655"/>
    <b v="0"/>
    <x v="78"/>
    <b v="0"/>
    <s v="music/indie rock"/>
    <n v="0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x v="28"/>
    <n v="72"/>
    <x v="2"/>
    <s v="US"/>
    <s v="USD"/>
    <n v="1314856800"/>
    <n v="1311789885"/>
    <b v="0"/>
    <x v="80"/>
    <b v="0"/>
    <s v="music/indie rock"/>
    <n v="7.1999999999999993"/>
    <n v="8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x v="31"/>
    <n v="2360.3200000000002"/>
    <x v="2"/>
    <s v="US"/>
    <s v="USD"/>
    <n v="1412534943"/>
    <n v="1409942943"/>
    <b v="0"/>
    <x v="58"/>
    <b v="0"/>
    <s v="music/indie rock"/>
    <n v="9.4412800000000008"/>
    <n v="10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x v="9"/>
    <n v="125"/>
    <x v="2"/>
    <s v="US"/>
    <s v="USD"/>
    <n v="1385055979"/>
    <n v="1382460379"/>
    <b v="0"/>
    <x v="80"/>
    <b v="0"/>
    <s v="music/indie rock"/>
    <n v="4.1666666666666661"/>
    <n v="5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x v="6"/>
    <n v="260"/>
    <x v="2"/>
    <s v="US"/>
    <s v="USD"/>
    <n v="1408581930"/>
    <n v="1405989930"/>
    <b v="0"/>
    <x v="82"/>
    <b v="0"/>
    <s v="music/indie rock"/>
    <n v="3.25"/>
    <n v="4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x v="12"/>
    <n v="2445"/>
    <x v="2"/>
    <s v="US"/>
    <s v="USD"/>
    <n v="1280635200"/>
    <n v="1273121283"/>
    <b v="0"/>
    <x v="57"/>
    <b v="0"/>
    <s v="music/indie rock"/>
    <n v="40.75"/>
    <n v="41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x v="13"/>
    <n v="200"/>
    <x v="2"/>
    <s v="US"/>
    <s v="USD"/>
    <n v="1427920363"/>
    <n v="1425331963"/>
    <b v="0"/>
    <x v="81"/>
    <b v="0"/>
    <s v="music/indie rock"/>
    <n v="10"/>
    <n v="10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x v="22"/>
    <n v="7834"/>
    <x v="2"/>
    <s v="US"/>
    <s v="USD"/>
    <n v="1465169610"/>
    <n v="1462577610"/>
    <b v="0"/>
    <x v="28"/>
    <b v="0"/>
    <s v="music/indie rock"/>
    <n v="39.17"/>
    <n v="40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x v="6"/>
    <n v="195"/>
    <x v="2"/>
    <s v="US"/>
    <s v="USD"/>
    <n v="1287975829"/>
    <n v="1284087829"/>
    <b v="0"/>
    <x v="63"/>
    <b v="0"/>
    <s v="music/indie rock"/>
    <n v="2.4375"/>
    <n v="3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x v="6"/>
    <n v="3200"/>
    <x v="2"/>
    <s v="US"/>
    <s v="USD"/>
    <n v="1440734400"/>
    <n v="1438549026"/>
    <b v="0"/>
    <x v="250"/>
    <b v="0"/>
    <s v="music/indie rock"/>
    <n v="40"/>
    <n v="40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x v="9"/>
    <n v="0"/>
    <x v="2"/>
    <s v="US"/>
    <s v="USD"/>
    <n v="1354123908"/>
    <n v="1351528308"/>
    <b v="0"/>
    <x v="78"/>
    <b v="0"/>
    <s v="music/indie rock"/>
    <n v="0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x v="30"/>
    <n v="70"/>
    <x v="2"/>
    <s v="US"/>
    <s v="USD"/>
    <n v="1326651110"/>
    <n v="1322763110"/>
    <b v="0"/>
    <x v="84"/>
    <b v="0"/>
    <s v="music/indie rock"/>
    <n v="2.8000000000000003"/>
    <n v="3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x v="47"/>
    <n v="280"/>
    <x v="2"/>
    <s v="US"/>
    <s v="USD"/>
    <n v="1306549362"/>
    <n v="1302661362"/>
    <b v="0"/>
    <x v="22"/>
    <b v="0"/>
    <s v="music/indie rock"/>
    <n v="37.333333333333336"/>
    <n v="38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x v="10"/>
    <n v="21"/>
    <x v="2"/>
    <s v="US"/>
    <s v="USD"/>
    <n v="1459365802"/>
    <n v="1456777402"/>
    <b v="0"/>
    <x v="84"/>
    <b v="0"/>
    <s v="music/jazz"/>
    <n v="0.42"/>
    <n v="1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x v="115"/>
    <n v="0"/>
    <x v="2"/>
    <s v="US"/>
    <s v="USD"/>
    <n v="1276024260"/>
    <n v="1272050914"/>
    <b v="0"/>
    <x v="78"/>
    <b v="0"/>
    <s v="music/jazz"/>
    <n v="0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x v="11"/>
    <n v="90"/>
    <x v="2"/>
    <s v="US"/>
    <s v="USD"/>
    <n v="1409412600"/>
    <n v="1404947422"/>
    <b v="0"/>
    <x v="83"/>
    <b v="0"/>
    <s v="music/jazz"/>
    <n v="0.3"/>
    <n v="1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x v="10"/>
    <n v="160"/>
    <x v="2"/>
    <s v="US"/>
    <s v="USD"/>
    <n v="1348367100"/>
    <n v="1346180780"/>
    <b v="0"/>
    <x v="80"/>
    <b v="0"/>
    <s v="music/jazz"/>
    <n v="3.2"/>
    <n v="4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x v="63"/>
    <n v="151"/>
    <x v="2"/>
    <s v="US"/>
    <s v="USD"/>
    <n v="1451786137"/>
    <n v="1449194137"/>
    <b v="0"/>
    <x v="83"/>
    <b v="0"/>
    <s v="music/jazz"/>
    <n v="0.30199999999999999"/>
    <n v="1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x v="115"/>
    <n v="196"/>
    <x v="2"/>
    <s v="US"/>
    <s v="USD"/>
    <n v="1295847926"/>
    <n v="1290663926"/>
    <b v="0"/>
    <x v="79"/>
    <b v="0"/>
    <s v="music/jazz"/>
    <n v="3.0153846153846153"/>
    <n v="4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x v="36"/>
    <n v="0"/>
    <x v="2"/>
    <s v="US"/>
    <s v="USD"/>
    <n v="1394681590"/>
    <n v="1392093190"/>
    <b v="0"/>
    <x v="78"/>
    <b v="0"/>
    <s v="music/jazz"/>
    <n v="0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x v="193"/>
    <n v="0"/>
    <x v="2"/>
    <s v="US"/>
    <s v="USD"/>
    <n v="1315715823"/>
    <n v="1313123823"/>
    <b v="0"/>
    <x v="78"/>
    <b v="0"/>
    <s v="music/jazz"/>
    <n v="0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x v="30"/>
    <n v="0"/>
    <x v="2"/>
    <s v="US"/>
    <s v="USD"/>
    <n v="1280206740"/>
    <n v="1276283655"/>
    <b v="0"/>
    <x v="78"/>
    <b v="0"/>
    <s v="music/jazz"/>
    <n v="0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x v="194"/>
    <n v="520"/>
    <x v="2"/>
    <s v="US"/>
    <s v="USD"/>
    <n v="1343016000"/>
    <n v="1340296440"/>
    <b v="0"/>
    <x v="22"/>
    <b v="0"/>
    <s v="music/jazz"/>
    <n v="3.25"/>
    <n v="4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x v="131"/>
    <n v="123"/>
    <x v="2"/>
    <s v="GB"/>
    <s v="GBP"/>
    <n v="1488546319"/>
    <n v="1483362319"/>
    <b v="0"/>
    <x v="81"/>
    <b v="0"/>
    <s v="music/jazz"/>
    <n v="22.363636363636363"/>
    <n v="2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x v="57"/>
    <n v="0"/>
    <x v="2"/>
    <s v="US"/>
    <s v="USD"/>
    <n v="1390522045"/>
    <n v="1388707645"/>
    <b v="0"/>
    <x v="78"/>
    <b v="0"/>
    <s v="music/jazz"/>
    <n v="0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x v="8"/>
    <n v="30"/>
    <x v="2"/>
    <s v="US"/>
    <s v="USD"/>
    <n v="1355197047"/>
    <n v="1350009447"/>
    <b v="0"/>
    <x v="84"/>
    <b v="0"/>
    <s v="music/jazz"/>
    <n v="0.85714285714285721"/>
    <n v="1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x v="11"/>
    <n v="1982"/>
    <x v="2"/>
    <s v="US"/>
    <s v="USD"/>
    <n v="1336188019"/>
    <n v="1333596019"/>
    <b v="0"/>
    <x v="54"/>
    <b v="0"/>
    <s v="music/jazz"/>
    <n v="6.6066666666666665"/>
    <n v="7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x v="15"/>
    <n v="0"/>
    <x v="2"/>
    <s v="US"/>
    <s v="USD"/>
    <n v="1345918747"/>
    <n v="1343326747"/>
    <b v="0"/>
    <x v="78"/>
    <b v="0"/>
    <s v="music/jazz"/>
    <n v="0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x v="115"/>
    <n v="375"/>
    <x v="2"/>
    <s v="US"/>
    <s v="USD"/>
    <n v="1330577940"/>
    <n v="1327853914"/>
    <b v="0"/>
    <x v="82"/>
    <b v="0"/>
    <s v="music/jazz"/>
    <n v="5.7692307692307692"/>
    <n v="6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x v="126"/>
    <n v="0"/>
    <x v="2"/>
    <s v="US"/>
    <s v="USD"/>
    <n v="1287723600"/>
    <n v="1284409734"/>
    <b v="0"/>
    <x v="78"/>
    <b v="0"/>
    <s v="music/jazz"/>
    <n v="0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x v="10"/>
    <n v="30"/>
    <x v="2"/>
    <s v="US"/>
    <s v="USD"/>
    <n v="1405305000"/>
    <n v="1402612730"/>
    <b v="0"/>
    <x v="29"/>
    <b v="0"/>
    <s v="music/jazz"/>
    <n v="0.6"/>
    <n v="1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x v="195"/>
    <n v="196"/>
    <x v="2"/>
    <s v="GB"/>
    <s v="GBP"/>
    <n v="1417474761"/>
    <n v="1414879161"/>
    <b v="0"/>
    <x v="73"/>
    <b v="0"/>
    <s v="music/jazz"/>
    <n v="5.0256410256410255"/>
    <n v="6"/>
    <n v="19.600000000000001"/>
    <x v="4"/>
    <s v="jazz"/>
    <x v="918"/>
    <d v="2014-12-01T22:59:21"/>
  </r>
  <r>
    <n v="919"/>
    <s v="Jazz CD:  Out of The Blue"/>
    <s v="Cool jazz with a New Orleans flavor."/>
    <x v="22"/>
    <n v="100"/>
    <x v="2"/>
    <s v="US"/>
    <s v="USD"/>
    <n v="1355930645"/>
    <n v="1352906645"/>
    <b v="0"/>
    <x v="29"/>
    <b v="0"/>
    <s v="music/jazz"/>
    <n v="0.5"/>
    <n v="1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x v="62"/>
    <n v="0"/>
    <x v="2"/>
    <s v="US"/>
    <s v="USD"/>
    <n v="1384448822"/>
    <n v="1381853222"/>
    <b v="0"/>
    <x v="78"/>
    <b v="0"/>
    <s v="music/jazz"/>
    <n v="0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x v="36"/>
    <n v="4635"/>
    <x v="2"/>
    <s v="US"/>
    <s v="USD"/>
    <n v="1323666376"/>
    <n v="1320033976"/>
    <b v="0"/>
    <x v="9"/>
    <b v="0"/>
    <s v="music/jazz"/>
    <n v="30.9"/>
    <n v="31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x v="100"/>
    <n v="5680"/>
    <x v="2"/>
    <s v="US"/>
    <s v="USD"/>
    <n v="1412167393"/>
    <n v="1409143393"/>
    <b v="0"/>
    <x v="209"/>
    <b v="0"/>
    <s v="music/jazz"/>
    <n v="21.037037037037038"/>
    <n v="22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x v="36"/>
    <n v="330"/>
    <x v="2"/>
    <s v="US"/>
    <s v="USD"/>
    <n v="1416614523"/>
    <n v="1414018923"/>
    <b v="0"/>
    <x v="79"/>
    <b v="0"/>
    <s v="music/jazz"/>
    <n v="2.1999999999999997"/>
    <n v="3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x v="9"/>
    <n v="327"/>
    <x v="2"/>
    <s v="US"/>
    <s v="USD"/>
    <n v="1360795069"/>
    <n v="1358203069"/>
    <b v="0"/>
    <x v="41"/>
    <b v="0"/>
    <s v="music/jazz"/>
    <n v="10.9"/>
    <n v="11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x v="12"/>
    <n v="160"/>
    <x v="2"/>
    <s v="US"/>
    <s v="USD"/>
    <n v="1385590111"/>
    <n v="1382994511"/>
    <b v="0"/>
    <x v="81"/>
    <b v="0"/>
    <s v="music/jazz"/>
    <n v="2.666666666666667"/>
    <n v="3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x v="39"/>
    <n v="0"/>
    <x v="2"/>
    <s v="US"/>
    <s v="USD"/>
    <n v="1278628800"/>
    <n v="1276043330"/>
    <b v="0"/>
    <x v="78"/>
    <b v="0"/>
    <s v="music/jazz"/>
    <n v="0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x v="22"/>
    <n v="0"/>
    <x v="2"/>
    <s v="US"/>
    <s v="USD"/>
    <n v="1337024695"/>
    <n v="1334432695"/>
    <b v="0"/>
    <x v="78"/>
    <b v="0"/>
    <s v="music/jazz"/>
    <n v="0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x v="107"/>
    <n v="1575"/>
    <x v="2"/>
    <s v="US"/>
    <s v="USD"/>
    <n v="1353196800"/>
    <n v="1348864913"/>
    <b v="0"/>
    <x v="33"/>
    <b v="0"/>
    <s v="music/jazz"/>
    <n v="10.86206896551724"/>
    <n v="1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x v="2"/>
    <n v="0"/>
    <x v="2"/>
    <s v="US"/>
    <s v="USD"/>
    <n v="1333946569"/>
    <n v="1331358169"/>
    <b v="0"/>
    <x v="78"/>
    <b v="0"/>
    <s v="music/jazz"/>
    <n v="0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x v="42"/>
    <n v="345"/>
    <x v="2"/>
    <s v="US"/>
    <s v="USD"/>
    <n v="1277501520"/>
    <n v="1273874306"/>
    <b v="0"/>
    <x v="81"/>
    <b v="0"/>
    <s v="music/jazz"/>
    <n v="38.333333333333336"/>
    <n v="39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x v="13"/>
    <n v="131"/>
    <x v="2"/>
    <s v="GB"/>
    <s v="GBP"/>
    <n v="1395007200"/>
    <n v="1392021502"/>
    <b v="0"/>
    <x v="63"/>
    <b v="0"/>
    <s v="music/jazz"/>
    <n v="6.5500000000000007"/>
    <n v="7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x v="196"/>
    <n v="1381"/>
    <x v="2"/>
    <s v="US"/>
    <s v="USD"/>
    <n v="1363990545"/>
    <n v="1360106145"/>
    <b v="0"/>
    <x v="209"/>
    <b v="0"/>
    <s v="music/jazz"/>
    <n v="14.536842105263158"/>
    <n v="15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x v="13"/>
    <n v="120"/>
    <x v="2"/>
    <s v="US"/>
    <s v="USD"/>
    <n v="1399867409"/>
    <n v="1394683409"/>
    <b v="0"/>
    <x v="84"/>
    <b v="0"/>
    <s v="music/jazz"/>
    <n v="6"/>
    <n v="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x v="10"/>
    <n v="1520"/>
    <x v="2"/>
    <s v="CA"/>
    <s v="CAD"/>
    <n v="1399183200"/>
    <n v="1396633284"/>
    <b v="0"/>
    <x v="209"/>
    <b v="0"/>
    <s v="music/jazz"/>
    <n v="30.4"/>
    <n v="31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x v="8"/>
    <n v="50"/>
    <x v="2"/>
    <s v="US"/>
    <s v="USD"/>
    <n v="1454054429"/>
    <n v="1451462429"/>
    <b v="0"/>
    <x v="84"/>
    <b v="0"/>
    <s v="music/jazz"/>
    <n v="1.4285714285714286"/>
    <n v="2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x v="123"/>
    <n v="0"/>
    <x v="2"/>
    <s v="US"/>
    <s v="USD"/>
    <n v="1326916800"/>
    <n v="1323131689"/>
    <b v="0"/>
    <x v="78"/>
    <b v="0"/>
    <s v="music/jazz"/>
    <n v="0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x v="8"/>
    <n v="40"/>
    <x v="2"/>
    <s v="US"/>
    <s v="USD"/>
    <n v="1383509357"/>
    <n v="1380913757"/>
    <b v="0"/>
    <x v="84"/>
    <b v="0"/>
    <s v="music/jazz"/>
    <n v="1.1428571428571428"/>
    <n v="2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x v="39"/>
    <n v="25"/>
    <x v="2"/>
    <s v="US"/>
    <s v="USD"/>
    <n v="1346585448"/>
    <n v="1343993448"/>
    <b v="0"/>
    <x v="29"/>
    <b v="0"/>
    <s v="music/jazz"/>
    <n v="0.35714285714285715"/>
    <n v="1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x v="181"/>
    <n v="40"/>
    <x v="2"/>
    <s v="US"/>
    <s v="USD"/>
    <n v="1372622280"/>
    <n v="1369246738"/>
    <b v="0"/>
    <x v="84"/>
    <b v="0"/>
    <s v="music/jazz"/>
    <n v="1.4545454545454546"/>
    <n v="2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x v="7"/>
    <n v="1544"/>
    <x v="2"/>
    <s v="US"/>
    <s v="USD"/>
    <n v="1439251926"/>
    <n v="1435363926"/>
    <b v="0"/>
    <x v="25"/>
    <b v="0"/>
    <s v="technology/wearables"/>
    <n v="17.155555555555555"/>
    <n v="18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x v="63"/>
    <n v="1161"/>
    <x v="2"/>
    <s v="US"/>
    <s v="USD"/>
    <n v="1486693145"/>
    <n v="1484101145"/>
    <b v="0"/>
    <x v="162"/>
    <b v="0"/>
    <s v="technology/wearables"/>
    <n v="2.3220000000000001"/>
    <n v="3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x v="51"/>
    <n v="668"/>
    <x v="2"/>
    <s v="US"/>
    <s v="USD"/>
    <n v="1455826460"/>
    <n v="1452716060"/>
    <b v="0"/>
    <x v="38"/>
    <b v="0"/>
    <s v="technology/wearables"/>
    <n v="8.9066666666666663"/>
    <n v="9"/>
    <n v="41.75"/>
    <x v="2"/>
    <s v="wearables"/>
    <x v="942"/>
    <d v="2016-02-18T20:14:20"/>
  </r>
  <r>
    <n v="943"/>
    <s v="SleepMode"/>
    <s v="A mask for home or travel that will give you the best, undisturbed sleep of your life."/>
    <x v="9"/>
    <n v="289"/>
    <x v="2"/>
    <s v="US"/>
    <s v="USD"/>
    <n v="1480438905"/>
    <n v="1477843305"/>
    <b v="0"/>
    <x v="8"/>
    <b v="0"/>
    <s v="technology/wearables"/>
    <n v="9.6333333333333346"/>
    <n v="10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x v="63"/>
    <n v="6663"/>
    <x v="2"/>
    <s v="US"/>
    <s v="USD"/>
    <n v="1460988000"/>
    <n v="1458050450"/>
    <b v="0"/>
    <x v="93"/>
    <b v="0"/>
    <s v="technology/wearables"/>
    <n v="13.325999999999999"/>
    <n v="14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x v="57"/>
    <n v="2484"/>
    <x v="2"/>
    <s v="FR"/>
    <s v="EUR"/>
    <n v="1487462340"/>
    <n v="1482958626"/>
    <b v="0"/>
    <x v="38"/>
    <b v="0"/>
    <s v="technology/wearables"/>
    <n v="2.484"/>
    <n v="3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x v="36"/>
    <n v="286"/>
    <x v="2"/>
    <s v="US"/>
    <s v="USD"/>
    <n v="1473444048"/>
    <n v="1470852048"/>
    <b v="0"/>
    <x v="81"/>
    <b v="0"/>
    <s v="technology/wearables"/>
    <n v="1.9066666666666665"/>
    <n v="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x v="16"/>
    <n v="0"/>
    <x v="2"/>
    <s v="US"/>
    <s v="USD"/>
    <n v="1467312306"/>
    <n v="1462128306"/>
    <b v="0"/>
    <x v="78"/>
    <b v="0"/>
    <s v="technology/wearables"/>
    <n v="0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x v="23"/>
    <n v="480"/>
    <x v="2"/>
    <s v="NL"/>
    <s v="EUR"/>
    <n v="1457812364"/>
    <n v="1455220364"/>
    <b v="0"/>
    <x v="22"/>
    <b v="0"/>
    <s v="technology/wearables"/>
    <n v="12"/>
    <n v="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x v="22"/>
    <n v="273"/>
    <x v="2"/>
    <s v="DE"/>
    <s v="EUR"/>
    <n v="1456016576"/>
    <n v="1450832576"/>
    <b v="0"/>
    <x v="63"/>
    <b v="0"/>
    <s v="technology/wearables"/>
    <n v="1.365"/>
    <n v="2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x v="10"/>
    <n v="1402"/>
    <x v="2"/>
    <s v="CA"/>
    <s v="CAD"/>
    <n v="1453053661"/>
    <n v="1450461661"/>
    <b v="0"/>
    <x v="54"/>
    <b v="0"/>
    <s v="technology/wearables"/>
    <n v="28.04"/>
    <n v="29"/>
    <n v="58.416666666666664"/>
    <x v="2"/>
    <s v="wearables"/>
    <x v="950"/>
    <d v="2016-01-17T18:01:01"/>
  </r>
  <r>
    <n v="951"/>
    <s v="Smart Harness"/>
    <s v="Revolutionizing the way we walk our dogs!"/>
    <x v="63"/>
    <n v="19195"/>
    <x v="2"/>
    <s v="US"/>
    <s v="USD"/>
    <n v="1465054872"/>
    <n v="1461166872"/>
    <b v="0"/>
    <x v="212"/>
    <b v="0"/>
    <s v="technology/wearables"/>
    <n v="38.39"/>
    <n v="39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x v="197"/>
    <n v="19572"/>
    <x v="2"/>
    <s v="US"/>
    <s v="USD"/>
    <n v="1479483812"/>
    <n v="1476888212"/>
    <b v="0"/>
    <x v="193"/>
    <b v="0"/>
    <s v="technology/wearables"/>
    <n v="39.942857142857143"/>
    <n v="40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x v="36"/>
    <n v="126"/>
    <x v="2"/>
    <s v="US"/>
    <s v="USD"/>
    <n v="1422158199"/>
    <n v="1419566199"/>
    <b v="0"/>
    <x v="81"/>
    <b v="0"/>
    <s v="technology/wearables"/>
    <n v="0.84"/>
    <n v="1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x v="36"/>
    <n v="6511"/>
    <x v="2"/>
    <s v="US"/>
    <s v="USD"/>
    <n v="1440100839"/>
    <n v="1436472039"/>
    <b v="0"/>
    <x v="196"/>
    <b v="0"/>
    <s v="technology/wearables"/>
    <n v="43.406666666666666"/>
    <n v="44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x v="82"/>
    <n v="16984"/>
    <x v="2"/>
    <s v="US"/>
    <s v="USD"/>
    <n v="1473750300"/>
    <n v="1470294300"/>
    <b v="0"/>
    <x v="251"/>
    <b v="0"/>
    <s v="technology/wearables"/>
    <n v="5.6613333333333333"/>
    <n v="6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x v="63"/>
    <n v="861"/>
    <x v="2"/>
    <s v="US"/>
    <s v="USD"/>
    <n v="1430081759"/>
    <n v="1424901359"/>
    <b v="0"/>
    <x v="57"/>
    <b v="0"/>
    <s v="technology/wearables"/>
    <n v="1.722"/>
    <n v="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x v="14"/>
    <n v="233"/>
    <x v="2"/>
    <s v="US"/>
    <s v="USD"/>
    <n v="1479392133"/>
    <n v="1476710133"/>
    <b v="0"/>
    <x v="63"/>
    <b v="0"/>
    <s v="technology/wearables"/>
    <n v="1.9416666666666664"/>
    <n v="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x v="198"/>
    <n v="881"/>
    <x v="2"/>
    <s v="US"/>
    <s v="USD"/>
    <n v="1428641940"/>
    <n v="1426792563"/>
    <b v="0"/>
    <x v="57"/>
    <b v="0"/>
    <s v="technology/wearables"/>
    <n v="11.328275684711327"/>
    <n v="12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x v="63"/>
    <n v="19430"/>
    <x v="2"/>
    <s v="US"/>
    <s v="USD"/>
    <n v="1421640665"/>
    <n v="1419048665"/>
    <b v="0"/>
    <x v="199"/>
    <b v="0"/>
    <s v="technology/wearables"/>
    <n v="38.86"/>
    <n v="39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x v="199"/>
    <n v="25655"/>
    <x v="2"/>
    <s v="US"/>
    <s v="USD"/>
    <n v="1489500155"/>
    <n v="1485874955"/>
    <b v="0"/>
    <x v="101"/>
    <b v="0"/>
    <s v="technology/wearables"/>
    <n v="46.100628930817614"/>
    <n v="47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x v="75"/>
    <n v="40079"/>
    <x v="2"/>
    <s v="US"/>
    <s v="USD"/>
    <n v="1487617200"/>
    <n v="1483634335"/>
    <b v="0"/>
    <x v="238"/>
    <b v="0"/>
    <s v="technology/wearables"/>
    <n v="42.188421052631583"/>
    <n v="43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x v="30"/>
    <n v="712"/>
    <x v="2"/>
    <s v="US"/>
    <s v="USD"/>
    <n v="1455210353"/>
    <n v="1451927153"/>
    <b v="0"/>
    <x v="77"/>
    <b v="0"/>
    <s v="technology/wearables"/>
    <n v="28.48"/>
    <n v="29"/>
    <n v="19.243243243243242"/>
    <x v="2"/>
    <s v="wearables"/>
    <x v="962"/>
    <d v="2016-02-11T17:05:53"/>
  </r>
  <r>
    <n v="963"/>
    <s v="The Ultimate Learning Center"/>
    <s v="WE are molding an educated, motivated, non violent GENERATION!"/>
    <x v="19"/>
    <n v="377"/>
    <x v="2"/>
    <s v="US"/>
    <s v="USD"/>
    <n v="1476717319"/>
    <n v="1473693319"/>
    <b v="0"/>
    <x v="82"/>
    <b v="0"/>
    <s v="technology/wearables"/>
    <n v="1.077142857142857"/>
    <n v="2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x v="74"/>
    <n v="879"/>
    <x v="2"/>
    <s v="CA"/>
    <s v="CAD"/>
    <n v="1441119919"/>
    <n v="1437663919"/>
    <b v="0"/>
    <x v="60"/>
    <b v="0"/>
    <s v="technology/wearables"/>
    <n v="0.79909090909090907"/>
    <n v="1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x v="31"/>
    <n v="298"/>
    <x v="2"/>
    <s v="US"/>
    <s v="USD"/>
    <n v="1477454340"/>
    <n v="1474676646"/>
    <b v="0"/>
    <x v="79"/>
    <b v="0"/>
    <s v="technology/wearables"/>
    <n v="1.1919999999999999"/>
    <n v="2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x v="14"/>
    <n v="1776"/>
    <x v="2"/>
    <s v="US"/>
    <s v="USD"/>
    <n v="1475766932"/>
    <n v="1473174932"/>
    <b v="0"/>
    <x v="209"/>
    <b v="0"/>
    <s v="technology/wearables"/>
    <n v="14.799999999999999"/>
    <n v="15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x v="22"/>
    <n v="3562"/>
    <x v="2"/>
    <s v="US"/>
    <s v="USD"/>
    <n v="1461301574"/>
    <n v="1456121174"/>
    <b v="0"/>
    <x v="75"/>
    <b v="0"/>
    <s v="technology/wearables"/>
    <n v="17.810000000000002"/>
    <n v="18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x v="6"/>
    <n v="106"/>
    <x v="2"/>
    <s v="US"/>
    <s v="USD"/>
    <n v="1408134034"/>
    <n v="1405542034"/>
    <b v="0"/>
    <x v="80"/>
    <b v="0"/>
    <s v="technology/wearables"/>
    <n v="1.325"/>
    <n v="2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x v="11"/>
    <n v="14000"/>
    <x v="2"/>
    <s v="MX"/>
    <s v="MXN"/>
    <n v="1486624607"/>
    <n v="1483773407"/>
    <b v="0"/>
    <x v="202"/>
    <b v="0"/>
    <s v="technology/wearables"/>
    <n v="46.666666666666664"/>
    <n v="4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x v="10"/>
    <n v="2296"/>
    <x v="2"/>
    <s v="CA"/>
    <s v="CAD"/>
    <n v="1485147540"/>
    <n v="1481951853"/>
    <b v="0"/>
    <x v="25"/>
    <b v="0"/>
    <s v="technology/wearables"/>
    <n v="45.92"/>
    <n v="46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x v="57"/>
    <n v="226"/>
    <x v="2"/>
    <s v="US"/>
    <s v="USD"/>
    <n v="1433178060"/>
    <n v="1429290060"/>
    <b v="0"/>
    <x v="81"/>
    <b v="0"/>
    <s v="technology/wearables"/>
    <n v="0.22599999999999998"/>
    <n v="1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x v="22"/>
    <n v="6925"/>
    <x v="2"/>
    <s v="US"/>
    <s v="USD"/>
    <n v="1409813940"/>
    <n v="1407271598"/>
    <b v="0"/>
    <x v="43"/>
    <b v="0"/>
    <s v="technology/wearables"/>
    <n v="34.625"/>
    <n v="3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x v="22"/>
    <n v="411"/>
    <x v="2"/>
    <s v="US"/>
    <s v="USD"/>
    <n v="1447032093"/>
    <n v="1441844493"/>
    <b v="0"/>
    <x v="22"/>
    <b v="0"/>
    <s v="technology/wearables"/>
    <n v="2.0549999999999997"/>
    <n v="3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x v="63"/>
    <n v="280"/>
    <x v="2"/>
    <s v="US"/>
    <s v="USD"/>
    <n v="1458925156"/>
    <n v="1456336756"/>
    <b v="0"/>
    <x v="83"/>
    <b v="0"/>
    <s v="technology/wearables"/>
    <n v="0.55999999999999994"/>
    <n v="1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x v="57"/>
    <n v="2607"/>
    <x v="2"/>
    <s v="US"/>
    <s v="USD"/>
    <n v="1467132185"/>
    <n v="1461948185"/>
    <b v="0"/>
    <x v="54"/>
    <b v="0"/>
    <s v="technology/wearables"/>
    <n v="2.6069999999999998"/>
    <n v="3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x v="60"/>
    <n v="2889"/>
    <x v="2"/>
    <s v="AU"/>
    <s v="AUD"/>
    <n v="1439515497"/>
    <n v="1435627497"/>
    <b v="0"/>
    <x v="59"/>
    <b v="0"/>
    <s v="technology/wearables"/>
    <n v="1.9259999999999999"/>
    <n v="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x v="200"/>
    <n v="909"/>
    <x v="2"/>
    <s v="AT"/>
    <s v="EUR"/>
    <n v="1456094197"/>
    <n v="1453502197"/>
    <b v="0"/>
    <x v="8"/>
    <b v="0"/>
    <s v="technology/wearables"/>
    <n v="33.666666666666664"/>
    <n v="34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x v="201"/>
    <n v="97273"/>
    <x v="2"/>
    <s v="SE"/>
    <s v="SEK"/>
    <n v="1456385101"/>
    <n v="1453793101"/>
    <b v="0"/>
    <x v="252"/>
    <b v="0"/>
    <s v="technology/wearables"/>
    <n v="56.263267182990241"/>
    <n v="57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x v="19"/>
    <n v="28986.16"/>
    <x v="2"/>
    <s v="US"/>
    <s v="USD"/>
    <n v="1466449140"/>
    <n v="1463392828"/>
    <b v="0"/>
    <x v="93"/>
    <b v="0"/>
    <s v="technology/wearables"/>
    <n v="82.817599999999999"/>
    <n v="83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x v="3"/>
    <n v="1486"/>
    <x v="2"/>
    <s v="US"/>
    <s v="USD"/>
    <n v="1417387322"/>
    <n v="1413495722"/>
    <b v="0"/>
    <x v="162"/>
    <b v="0"/>
    <s v="technology/wearables"/>
    <n v="14.860000000000001"/>
    <n v="15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x v="150"/>
    <n v="11"/>
    <x v="2"/>
    <s v="US"/>
    <s v="USD"/>
    <n v="1407624222"/>
    <n v="1405032222"/>
    <b v="0"/>
    <x v="80"/>
    <b v="0"/>
    <s v="technology/wearables"/>
    <n v="1.2375123751237513E-2"/>
    <n v="1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x v="178"/>
    <n v="3"/>
    <x v="2"/>
    <s v="US"/>
    <s v="USD"/>
    <n v="1475431486"/>
    <n v="1472839486"/>
    <b v="0"/>
    <x v="83"/>
    <b v="0"/>
    <s v="technology/wearables"/>
    <n v="1.7142857142857144E-2"/>
    <n v="1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x v="202"/>
    <n v="30751"/>
    <x v="2"/>
    <s v="ES"/>
    <s v="EUR"/>
    <n v="1471985640"/>
    <n v="1469289685"/>
    <b v="0"/>
    <x v="122"/>
    <b v="0"/>
    <s v="technology/wearables"/>
    <n v="29.506136117214709"/>
    <n v="30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x v="3"/>
    <n v="106"/>
    <x v="2"/>
    <s v="US"/>
    <s v="USD"/>
    <n v="1427507208"/>
    <n v="1424918808"/>
    <b v="0"/>
    <x v="83"/>
    <b v="0"/>
    <s v="technology/wearables"/>
    <n v="1.06"/>
    <n v="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x v="11"/>
    <n v="1888"/>
    <x v="2"/>
    <s v="DE"/>
    <s v="EUR"/>
    <n v="1451602800"/>
    <n v="1449011610"/>
    <b v="0"/>
    <x v="23"/>
    <b v="0"/>
    <s v="technology/wearables"/>
    <n v="6.293333333333333"/>
    <n v="7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x v="22"/>
    <n v="2550"/>
    <x v="2"/>
    <s v="GB"/>
    <s v="GBP"/>
    <n v="1452384000"/>
    <n v="1447698300"/>
    <b v="0"/>
    <x v="23"/>
    <b v="0"/>
    <s v="technology/wearables"/>
    <n v="12.75"/>
    <n v="13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x v="63"/>
    <n v="6610"/>
    <x v="2"/>
    <s v="NL"/>
    <s v="EUR"/>
    <n v="1403507050"/>
    <n v="1400051050"/>
    <b v="0"/>
    <x v="14"/>
    <b v="0"/>
    <s v="technology/wearables"/>
    <n v="13.22"/>
    <n v="14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x v="10"/>
    <n v="0"/>
    <x v="2"/>
    <s v="IT"/>
    <s v="EUR"/>
    <n v="1475310825"/>
    <n v="1472718825"/>
    <b v="0"/>
    <x v="78"/>
    <b v="0"/>
    <s v="technology/wearables"/>
    <n v="0"/>
    <n v="0"/>
    <e v="#DIV/0!"/>
    <x v="2"/>
    <s v="wearables"/>
    <x v="988"/>
    <d v="2016-10-01T08:33:45"/>
  </r>
  <r>
    <n v="989"/>
    <s v="Power Rope"/>
    <s v="The most useful phone charger you will ever buy"/>
    <x v="3"/>
    <n v="1677"/>
    <x v="2"/>
    <s v="US"/>
    <s v="USD"/>
    <n v="1475101495"/>
    <n v="1472509495"/>
    <b v="0"/>
    <x v="58"/>
    <b v="0"/>
    <s v="technology/wearables"/>
    <n v="16.77"/>
    <n v="17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x v="31"/>
    <n v="26"/>
    <x v="2"/>
    <s v="US"/>
    <s v="USD"/>
    <n v="1409770164"/>
    <n v="1407178164"/>
    <b v="0"/>
    <x v="84"/>
    <b v="0"/>
    <s v="technology/wearables"/>
    <n v="0.104"/>
    <n v="1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x v="10"/>
    <n v="212"/>
    <x v="2"/>
    <s v="GB"/>
    <s v="GBP"/>
    <n v="1468349460"/>
    <n v="1466186988"/>
    <b v="0"/>
    <x v="63"/>
    <b v="0"/>
    <s v="technology/wearables"/>
    <n v="4.24"/>
    <n v="5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x v="57"/>
    <n v="467"/>
    <x v="2"/>
    <s v="US"/>
    <s v="USD"/>
    <n v="1462655519"/>
    <n v="1457475119"/>
    <b v="0"/>
    <x v="80"/>
    <b v="0"/>
    <s v="technology/wearables"/>
    <n v="0.46699999999999997"/>
    <n v="1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x v="54"/>
    <n v="17561"/>
    <x v="2"/>
    <s v="US"/>
    <s v="USD"/>
    <n v="1478926800"/>
    <n v="1476054568"/>
    <b v="0"/>
    <x v="193"/>
    <b v="0"/>
    <s v="technology/wearables"/>
    <n v="25.087142857142858"/>
    <n v="26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x v="61"/>
    <n v="4669"/>
    <x v="2"/>
    <s v="US"/>
    <s v="USD"/>
    <n v="1417388340"/>
    <n v="1412835530"/>
    <b v="0"/>
    <x v="202"/>
    <b v="0"/>
    <s v="technology/wearables"/>
    <n v="2.3345000000000002"/>
    <n v="3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x v="3"/>
    <n v="726"/>
    <x v="2"/>
    <s v="US"/>
    <s v="USD"/>
    <n v="1417276800"/>
    <n v="1415140480"/>
    <b v="0"/>
    <x v="82"/>
    <b v="0"/>
    <s v="technology/wearables"/>
    <n v="7.26"/>
    <n v="8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x v="23"/>
    <n v="65"/>
    <x v="2"/>
    <s v="US"/>
    <s v="USD"/>
    <n v="1406474820"/>
    <n v="1403902060"/>
    <b v="0"/>
    <x v="81"/>
    <b v="0"/>
    <s v="technology/wearables"/>
    <n v="1.625"/>
    <n v="2"/>
    <n v="13"/>
    <x v="2"/>
    <s v="wearables"/>
    <x v="996"/>
    <d v="2014-07-27T15:27:00"/>
  </r>
  <r>
    <n v="997"/>
    <s v="iPhanny"/>
    <s v="The iPhanny keeps your iPhone 6 safe from bending in those dangerous pants pockets."/>
    <x v="10"/>
    <n v="65"/>
    <x v="2"/>
    <s v="US"/>
    <s v="USD"/>
    <n v="1417145297"/>
    <n v="1414549697"/>
    <b v="0"/>
    <x v="22"/>
    <b v="0"/>
    <s v="technology/wearables"/>
    <n v="1.3"/>
    <n v="2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x v="127"/>
    <n v="35135"/>
    <x v="2"/>
    <s v="CA"/>
    <s v="CAD"/>
    <n v="1447909401"/>
    <n v="1444017801"/>
    <b v="0"/>
    <x v="194"/>
    <b v="0"/>
    <s v="technology/wearables"/>
    <n v="58.558333333333337"/>
    <n v="59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x v="60"/>
    <n v="11683"/>
    <x v="2"/>
    <s v="CA"/>
    <s v="CAD"/>
    <n v="1415865720"/>
    <n v="1413270690"/>
    <b v="0"/>
    <x v="244"/>
    <b v="0"/>
    <s v="technology/wearables"/>
    <n v="7.7886666666666677"/>
    <n v="8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x v="203"/>
    <n v="19824"/>
    <x v="1"/>
    <s v="US"/>
    <s v="USD"/>
    <n v="1489537560"/>
    <n v="1484357160"/>
    <b v="0"/>
    <x v="79"/>
    <b v="0"/>
    <s v="technology/wearables"/>
    <n v="2.2157147647256061"/>
    <n v="3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x v="10"/>
    <n v="5200"/>
    <x v="1"/>
    <s v="GB"/>
    <s v="GBP"/>
    <n v="1485796613"/>
    <n v="1481908613"/>
    <b v="0"/>
    <x v="80"/>
    <b v="0"/>
    <s v="technology/wearables"/>
    <n v="104"/>
    <n v="1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x v="204"/>
    <n v="2960"/>
    <x v="1"/>
    <s v="US"/>
    <s v="USD"/>
    <n v="1450331940"/>
    <n v="1447777514"/>
    <b v="0"/>
    <x v="19"/>
    <b v="0"/>
    <s v="technology/wearables"/>
    <n v="29.6029602960296"/>
    <n v="30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x v="22"/>
    <n v="3211"/>
    <x v="1"/>
    <s v="FR"/>
    <s v="EUR"/>
    <n v="1489680061"/>
    <n v="1487091661"/>
    <b v="0"/>
    <x v="41"/>
    <b v="0"/>
    <s v="technology/wearables"/>
    <n v="16.055"/>
    <n v="17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x v="31"/>
    <n v="20552"/>
    <x v="1"/>
    <s v="US"/>
    <s v="USD"/>
    <n v="1455814827"/>
    <n v="1453222827"/>
    <b v="0"/>
    <x v="195"/>
    <b v="0"/>
    <s v="technology/wearables"/>
    <n v="82.207999999999998"/>
    <n v="83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x v="61"/>
    <n v="150102"/>
    <x v="1"/>
    <s v="US"/>
    <s v="USD"/>
    <n v="1446217183"/>
    <n v="1443538783"/>
    <b v="0"/>
    <x v="253"/>
    <b v="0"/>
    <s v="technology/wearables"/>
    <n v="75.051000000000002"/>
    <n v="76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x v="23"/>
    <n v="234"/>
    <x v="1"/>
    <s v="US"/>
    <s v="USD"/>
    <n v="1418368260"/>
    <n v="1417654672"/>
    <b v="0"/>
    <x v="22"/>
    <b v="0"/>
    <s v="technology/wearables"/>
    <n v="5.8500000000000005"/>
    <n v="6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x v="11"/>
    <n v="13296"/>
    <x v="1"/>
    <s v="US"/>
    <s v="USD"/>
    <n v="1481727623"/>
    <n v="1478095223"/>
    <b v="0"/>
    <x v="88"/>
    <b v="0"/>
    <s v="technology/wearables"/>
    <n v="44.32"/>
    <n v="45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x v="205"/>
    <n v="250"/>
    <x v="1"/>
    <s v="MX"/>
    <s v="MXN"/>
    <n v="1482953115"/>
    <n v="1480361115"/>
    <b v="0"/>
    <x v="29"/>
    <b v="0"/>
    <s v="technology/wearables"/>
    <n v="0.26737967914438499"/>
    <n v="1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x v="63"/>
    <n v="6565"/>
    <x v="1"/>
    <s v="US"/>
    <s v="USD"/>
    <n v="1466346646"/>
    <n v="1463754646"/>
    <b v="0"/>
    <x v="21"/>
    <b v="0"/>
    <s v="technology/wearables"/>
    <n v="13.13"/>
    <n v="14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x v="206"/>
    <n v="220"/>
    <x v="1"/>
    <s v="US"/>
    <s v="USD"/>
    <n v="1473044340"/>
    <n v="1468180462"/>
    <b v="0"/>
    <x v="80"/>
    <b v="0"/>
    <s v="technology/wearables"/>
    <n v="0.19088937093275488"/>
    <n v="1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x v="22"/>
    <n v="75"/>
    <x v="1"/>
    <s v="US"/>
    <s v="USD"/>
    <n v="1418938395"/>
    <n v="1415050395"/>
    <b v="0"/>
    <x v="29"/>
    <b v="0"/>
    <s v="technology/wearables"/>
    <n v="0.375"/>
    <n v="1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x v="10"/>
    <n v="1076751.05"/>
    <x v="1"/>
    <s v="US"/>
    <s v="USD"/>
    <n v="1485254052"/>
    <n v="1481366052"/>
    <b v="0"/>
    <x v="254"/>
    <b v="0"/>
    <s v="technology/wearables"/>
    <n v="21535.021000000001"/>
    <n v="21536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x v="31"/>
    <n v="8632"/>
    <x v="1"/>
    <s v="US"/>
    <s v="USD"/>
    <n v="1451419200"/>
    <n v="1449000056"/>
    <b v="0"/>
    <x v="240"/>
    <b v="0"/>
    <s v="technology/wearables"/>
    <n v="34.527999999999999"/>
    <n v="35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x v="3"/>
    <n v="3060"/>
    <x v="1"/>
    <s v="US"/>
    <s v="USD"/>
    <n v="1420070615"/>
    <n v="1415750615"/>
    <b v="0"/>
    <x v="38"/>
    <b v="0"/>
    <s v="technology/wearables"/>
    <n v="30.599999999999998"/>
    <n v="31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x v="7"/>
    <n v="240"/>
    <x v="1"/>
    <s v="CH"/>
    <s v="CHF"/>
    <n v="1448489095"/>
    <n v="1445893495"/>
    <b v="0"/>
    <x v="79"/>
    <b v="0"/>
    <s v="technology/wearables"/>
    <n v="2.666666666666667"/>
    <n v="3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x v="57"/>
    <n v="2842"/>
    <x v="1"/>
    <s v="US"/>
    <s v="USD"/>
    <n v="1459992856"/>
    <n v="1456108456"/>
    <b v="0"/>
    <x v="44"/>
    <b v="0"/>
    <s v="technology/wearables"/>
    <n v="2.8420000000000001"/>
    <n v="3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x v="65"/>
    <n v="57197"/>
    <x v="1"/>
    <s v="US"/>
    <s v="USD"/>
    <n v="1448125935"/>
    <n v="1444666335"/>
    <b v="0"/>
    <x v="255"/>
    <b v="0"/>
    <s v="technology/wearables"/>
    <n v="22.878799999999998"/>
    <n v="23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x v="22"/>
    <n v="621"/>
    <x v="1"/>
    <s v="US"/>
    <s v="USD"/>
    <n v="1468496933"/>
    <n v="1465904933"/>
    <b v="0"/>
    <x v="63"/>
    <b v="0"/>
    <s v="technology/wearables"/>
    <n v="3.105"/>
    <n v="4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x v="101"/>
    <n v="21300"/>
    <x v="1"/>
    <s v="US"/>
    <s v="USD"/>
    <n v="1423092149"/>
    <n v="1420500149"/>
    <b v="0"/>
    <x v="256"/>
    <b v="0"/>
    <s v="technology/wearables"/>
    <n v="47.333333333333336"/>
    <n v="48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x v="207"/>
    <n v="3186"/>
    <x v="0"/>
    <s v="CA"/>
    <s v="CAD"/>
    <n v="1433206020"/>
    <n v="1430617209"/>
    <b v="0"/>
    <x v="209"/>
    <b v="1"/>
    <s v="music/electronic music"/>
    <n v="205.54838709677421"/>
    <n v="206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x v="9"/>
    <n v="10554.11"/>
    <x v="0"/>
    <s v="US"/>
    <s v="USD"/>
    <n v="1445054400"/>
    <n v="1443074571"/>
    <b v="1"/>
    <x v="257"/>
    <b v="1"/>
    <s v="music/electronic music"/>
    <n v="351.80366666666669"/>
    <n v="352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x v="13"/>
    <n v="2298"/>
    <x v="0"/>
    <s v="US"/>
    <s v="USD"/>
    <n v="1431876677"/>
    <n v="1429284677"/>
    <b v="1"/>
    <x v="142"/>
    <b v="1"/>
    <s v="music/electronic music"/>
    <n v="114.9"/>
    <n v="115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x v="13"/>
    <n v="4743"/>
    <x v="0"/>
    <s v="GB"/>
    <s v="GBP"/>
    <n v="1434837861"/>
    <n v="1432245861"/>
    <b v="0"/>
    <x v="132"/>
    <b v="1"/>
    <s v="music/electronic music"/>
    <n v="237.15"/>
    <n v="238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x v="22"/>
    <n v="23727.55"/>
    <x v="0"/>
    <s v="SE"/>
    <s v="SEK"/>
    <n v="1454248563"/>
    <n v="1451656563"/>
    <b v="1"/>
    <x v="42"/>
    <b v="1"/>
    <s v="music/electronic music"/>
    <n v="118.63774999999998"/>
    <n v="11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x v="54"/>
    <n v="76949.820000000007"/>
    <x v="0"/>
    <s v="US"/>
    <s v="USD"/>
    <n v="1426532437"/>
    <n v="1423944037"/>
    <b v="1"/>
    <x v="258"/>
    <b v="1"/>
    <s v="music/electronic music"/>
    <n v="109.92831428571431"/>
    <n v="110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x v="39"/>
    <n v="7000.58"/>
    <x v="0"/>
    <s v="GB"/>
    <s v="GBP"/>
    <n v="1459414016"/>
    <n v="1456480016"/>
    <b v="1"/>
    <x v="259"/>
    <b v="1"/>
    <s v="music/electronic music"/>
    <n v="100.00828571428571"/>
    <n v="10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x v="208"/>
    <n v="7733"/>
    <x v="0"/>
    <s v="US"/>
    <s v="USD"/>
    <n v="1414025347"/>
    <n v="1411433347"/>
    <b v="1"/>
    <x v="112"/>
    <b v="1"/>
    <s v="music/electronic music"/>
    <n v="103.09292094387415"/>
    <n v="104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x v="3"/>
    <n v="11727"/>
    <x v="0"/>
    <s v="GB"/>
    <s v="GBP"/>
    <n v="1488830400"/>
    <n v="1484924605"/>
    <b v="1"/>
    <x v="260"/>
    <b v="1"/>
    <s v="music/electronic music"/>
    <n v="117.27000000000001"/>
    <n v="118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x v="3"/>
    <n v="11176"/>
    <x v="0"/>
    <s v="SE"/>
    <s v="SEK"/>
    <n v="1428184740"/>
    <n v="1423501507"/>
    <b v="0"/>
    <x v="261"/>
    <b v="1"/>
    <s v="music/electronic music"/>
    <n v="111.75999999999999"/>
    <n v="112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x v="13"/>
    <n v="6842"/>
    <x v="0"/>
    <s v="US"/>
    <s v="USD"/>
    <n v="1473680149"/>
    <n v="1472470549"/>
    <b v="0"/>
    <x v="180"/>
    <b v="1"/>
    <s v="music/electronic music"/>
    <n v="342.09999999999997"/>
    <n v="343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x v="3"/>
    <n v="10740"/>
    <x v="0"/>
    <s v="US"/>
    <s v="USD"/>
    <n v="1450290010"/>
    <n v="1447698010"/>
    <b v="0"/>
    <x v="221"/>
    <b v="1"/>
    <s v="music/electronic music"/>
    <n v="107.4"/>
    <n v="108"/>
    <n v="108.48484848484848"/>
    <x v="4"/>
    <s v="electronic music"/>
    <x v="1031"/>
    <d v="2015-12-16T18:20:10"/>
  </r>
  <r>
    <n v="1032"/>
    <s v="Phantom Ship / Coastal (Album Preorder)"/>
    <s v="Ideal for living rooms and open spaces."/>
    <x v="105"/>
    <n v="5858.84"/>
    <x v="0"/>
    <s v="US"/>
    <s v="USD"/>
    <n v="1466697625"/>
    <n v="1464105625"/>
    <b v="0"/>
    <x v="93"/>
    <b v="1"/>
    <s v="music/electronic music"/>
    <n v="108.49703703703703"/>
    <n v="109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x v="209"/>
    <n v="1366"/>
    <x v="0"/>
    <s v="GB"/>
    <s v="GBP"/>
    <n v="1481564080"/>
    <n v="1479144880"/>
    <b v="0"/>
    <x v="74"/>
    <b v="1"/>
    <s v="music/electronic music"/>
    <n v="102.86144578313252"/>
    <n v="103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x v="10"/>
    <n v="6500.09"/>
    <x v="0"/>
    <s v="US"/>
    <s v="USD"/>
    <n v="1470369540"/>
    <n v="1467604804"/>
    <b v="0"/>
    <x v="262"/>
    <b v="1"/>
    <s v="music/electronic music"/>
    <n v="130.0018"/>
    <n v="131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x v="210"/>
    <n v="4952"/>
    <x v="0"/>
    <s v="US"/>
    <s v="USD"/>
    <n v="1423668220"/>
    <n v="1421076220"/>
    <b v="0"/>
    <x v="88"/>
    <b v="1"/>
    <s v="music/electronic music"/>
    <n v="107.65217391304347"/>
    <n v="108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x v="37"/>
    <n v="5056.22"/>
    <x v="0"/>
    <s v="US"/>
    <s v="USD"/>
    <n v="1357545600"/>
    <n v="1354790790"/>
    <b v="0"/>
    <x v="263"/>
    <b v="1"/>
    <s v="music/electronic music"/>
    <n v="112.36044444444444"/>
    <n v="113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x v="28"/>
    <n v="1021"/>
    <x v="0"/>
    <s v="US"/>
    <s v="USD"/>
    <n v="1431925200"/>
    <n v="1429991062"/>
    <b v="0"/>
    <x v="64"/>
    <b v="1"/>
    <s v="music/electronic music"/>
    <n v="102.1"/>
    <n v="103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x v="15"/>
    <n v="2180"/>
    <x v="0"/>
    <s v="US"/>
    <s v="USD"/>
    <n v="1458362023"/>
    <n v="1455773623"/>
    <b v="0"/>
    <x v="42"/>
    <b v="1"/>
    <s v="music/electronic music"/>
    <n v="145.33333333333334"/>
    <n v="146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x v="2"/>
    <n v="641"/>
    <x v="0"/>
    <s v="US"/>
    <s v="USD"/>
    <n v="1481615940"/>
    <n v="1479436646"/>
    <b v="0"/>
    <x v="209"/>
    <b v="1"/>
    <s v="music/electronic music"/>
    <n v="128.19999999999999"/>
    <n v="129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x v="94"/>
    <n v="250"/>
    <x v="1"/>
    <s v="US"/>
    <s v="USD"/>
    <n v="1472317209"/>
    <n v="1469725209"/>
    <b v="0"/>
    <x v="29"/>
    <b v="0"/>
    <s v="journalism/audio"/>
    <n v="0.29411764705882354"/>
    <n v="1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x v="45"/>
    <n v="0"/>
    <x v="1"/>
    <s v="US"/>
    <s v="USD"/>
    <n v="1406769992"/>
    <n v="1405041992"/>
    <b v="0"/>
    <x v="78"/>
    <b v="0"/>
    <s v="journalism/audio"/>
    <n v="0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x v="81"/>
    <n v="10"/>
    <x v="1"/>
    <s v="US"/>
    <s v="USD"/>
    <n v="1410516000"/>
    <n v="1406824948"/>
    <b v="0"/>
    <x v="29"/>
    <b v="0"/>
    <s v="journalism/audio"/>
    <n v="1.5384615384615385"/>
    <n v="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x v="57"/>
    <n v="8537"/>
    <x v="1"/>
    <s v="US"/>
    <s v="USD"/>
    <n v="1432101855"/>
    <n v="1429509855"/>
    <b v="0"/>
    <x v="264"/>
    <b v="0"/>
    <s v="journalism/audio"/>
    <n v="8.5370000000000008"/>
    <n v="9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x v="39"/>
    <n v="6"/>
    <x v="1"/>
    <s v="US"/>
    <s v="USD"/>
    <n v="1425587220"/>
    <n v="1420668801"/>
    <b v="0"/>
    <x v="84"/>
    <b v="0"/>
    <s v="journalism/audio"/>
    <n v="8.5714285714285715E-2"/>
    <n v="1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x v="3"/>
    <n v="266"/>
    <x v="1"/>
    <s v="US"/>
    <s v="USD"/>
    <n v="1408827550"/>
    <n v="1406235550"/>
    <b v="0"/>
    <x v="22"/>
    <b v="0"/>
    <s v="journalism/audio"/>
    <n v="2.6599999999999997"/>
    <n v="3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x v="9"/>
    <n v="0"/>
    <x v="1"/>
    <s v="DE"/>
    <s v="EUR"/>
    <n v="1451161560"/>
    <n v="1447273560"/>
    <b v="0"/>
    <x v="78"/>
    <b v="0"/>
    <s v="journalism/audio"/>
    <n v="0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x v="13"/>
    <n v="1"/>
    <x v="1"/>
    <s v="US"/>
    <s v="USD"/>
    <n v="1415219915"/>
    <n v="1412624315"/>
    <b v="0"/>
    <x v="29"/>
    <b v="0"/>
    <s v="journalism/audio"/>
    <n v="0.05"/>
    <n v="1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x v="36"/>
    <n v="212"/>
    <x v="1"/>
    <s v="US"/>
    <s v="USD"/>
    <n v="1474766189"/>
    <n v="1471310189"/>
    <b v="0"/>
    <x v="80"/>
    <b v="0"/>
    <s v="journalism/audio"/>
    <n v="1.4133333333333333"/>
    <n v="2"/>
    <n v="53"/>
    <x v="5"/>
    <s v="audio"/>
    <x v="1048"/>
    <d v="2016-09-25T01:16:29"/>
  </r>
  <r>
    <n v="1049"/>
    <s v="J1 (Canceled)"/>
    <s v="------"/>
    <x v="14"/>
    <n v="0"/>
    <x v="1"/>
    <s v="US"/>
    <s v="USD"/>
    <n v="1455272445"/>
    <n v="1452680445"/>
    <b v="0"/>
    <x v="78"/>
    <b v="0"/>
    <s v="journalism/audio"/>
    <n v="0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x v="30"/>
    <n v="0"/>
    <x v="1"/>
    <s v="US"/>
    <s v="USD"/>
    <n v="1442257677"/>
    <n v="1439665677"/>
    <b v="0"/>
    <x v="78"/>
    <b v="0"/>
    <s v="journalism/audio"/>
    <n v="0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x v="2"/>
    <n v="0"/>
    <x v="1"/>
    <s v="US"/>
    <s v="USD"/>
    <n v="1409098825"/>
    <n v="1406679625"/>
    <b v="0"/>
    <x v="78"/>
    <b v="0"/>
    <s v="journalism/audio"/>
    <n v="0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x v="211"/>
    <n v="0"/>
    <x v="1"/>
    <s v="US"/>
    <s v="USD"/>
    <n v="1465243740"/>
    <n v="1461438495"/>
    <b v="0"/>
    <x v="78"/>
    <b v="0"/>
    <s v="journalism/audio"/>
    <n v="0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x v="15"/>
    <n v="15"/>
    <x v="1"/>
    <s v="US"/>
    <s v="USD"/>
    <n v="1488773332"/>
    <n v="1486613332"/>
    <b v="0"/>
    <x v="29"/>
    <b v="0"/>
    <s v="journalism/audio"/>
    <n v="1"/>
    <n v="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x v="30"/>
    <n v="0"/>
    <x v="1"/>
    <s v="US"/>
    <s v="USD"/>
    <n v="1407708000"/>
    <n v="1405110399"/>
    <b v="0"/>
    <x v="78"/>
    <b v="0"/>
    <s v="journalism/audio"/>
    <n v="0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x v="8"/>
    <n v="0"/>
    <x v="1"/>
    <s v="US"/>
    <s v="USD"/>
    <n v="1457394545"/>
    <n v="1454802545"/>
    <b v="0"/>
    <x v="78"/>
    <b v="0"/>
    <s v="journalism/audio"/>
    <n v="0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x v="3"/>
    <n v="0"/>
    <x v="1"/>
    <s v="US"/>
    <s v="USD"/>
    <n v="1429892177"/>
    <n v="1424711777"/>
    <b v="0"/>
    <x v="78"/>
    <b v="0"/>
    <s v="journalism/audio"/>
    <n v="0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x v="3"/>
    <n v="0"/>
    <x v="1"/>
    <s v="US"/>
    <s v="USD"/>
    <n v="1480888483"/>
    <n v="1478292883"/>
    <b v="0"/>
    <x v="78"/>
    <b v="0"/>
    <s v="journalism/audio"/>
    <n v="0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x v="79"/>
    <n v="0"/>
    <x v="1"/>
    <s v="US"/>
    <s v="USD"/>
    <n v="1427328000"/>
    <n v="1423777043"/>
    <b v="0"/>
    <x v="78"/>
    <b v="0"/>
    <s v="journalism/audio"/>
    <n v="0"/>
    <n v="0"/>
    <e v="#DIV/0!"/>
    <x v="5"/>
    <s v="audio"/>
    <x v="1058"/>
    <d v="2015-03-26T00:00:00"/>
  </r>
  <r>
    <n v="1059"/>
    <s v="Voice Over Artist (Canceled)"/>
    <s v="Turning myself into a vocal artist."/>
    <x v="184"/>
    <n v="0"/>
    <x v="1"/>
    <s v="US"/>
    <s v="USD"/>
    <n v="1426269456"/>
    <n v="1423681056"/>
    <b v="0"/>
    <x v="78"/>
    <b v="0"/>
    <s v="journalism/audio"/>
    <n v="0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x v="10"/>
    <n v="50"/>
    <x v="1"/>
    <s v="US"/>
    <s v="USD"/>
    <n v="1429134893"/>
    <n v="1426542893"/>
    <b v="0"/>
    <x v="29"/>
    <b v="0"/>
    <s v="journalism/audio"/>
    <n v="1"/>
    <n v="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x v="23"/>
    <n v="0"/>
    <x v="1"/>
    <s v="US"/>
    <s v="USD"/>
    <n v="1462150800"/>
    <n v="1456987108"/>
    <b v="0"/>
    <x v="78"/>
    <b v="0"/>
    <s v="journalism/audio"/>
    <n v="0"/>
    <n v="0"/>
    <e v="#DIV/0!"/>
    <x v="5"/>
    <s v="audio"/>
    <x v="1061"/>
    <d v="2016-05-02T01:00:00"/>
  </r>
  <r>
    <n v="1062"/>
    <s v="RETURNING AT A LATER DATE"/>
    <s v="SEE US ON PATREON www.badgirlartwork.com"/>
    <x v="212"/>
    <n v="190"/>
    <x v="1"/>
    <s v="US"/>
    <s v="USD"/>
    <n v="1468351341"/>
    <n v="1467746541"/>
    <b v="0"/>
    <x v="80"/>
    <b v="0"/>
    <s v="journalism/audio"/>
    <n v="95.477386934673376"/>
    <n v="96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x v="28"/>
    <n v="0"/>
    <x v="1"/>
    <s v="US"/>
    <s v="USD"/>
    <n v="1472604262"/>
    <n v="1470012262"/>
    <b v="0"/>
    <x v="78"/>
    <b v="0"/>
    <s v="journalism/audio"/>
    <n v="0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x v="161"/>
    <n v="8077"/>
    <x v="2"/>
    <s v="US"/>
    <s v="USD"/>
    <n v="1373174903"/>
    <n v="1369286903"/>
    <b v="0"/>
    <x v="252"/>
    <b v="0"/>
    <s v="games/video games"/>
    <n v="8.974444444444444"/>
    <n v="9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x v="9"/>
    <n v="81"/>
    <x v="2"/>
    <s v="AU"/>
    <s v="AUD"/>
    <n v="1392800922"/>
    <n v="1390381722"/>
    <b v="0"/>
    <x v="81"/>
    <b v="0"/>
    <s v="games/video games"/>
    <n v="2.7"/>
    <n v="3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x v="60"/>
    <n v="5051"/>
    <x v="2"/>
    <s v="US"/>
    <s v="USD"/>
    <n v="1375657582"/>
    <n v="1371769582"/>
    <b v="0"/>
    <x v="265"/>
    <b v="0"/>
    <s v="games/video games"/>
    <n v="3.3673333333333333"/>
    <n v="4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x v="2"/>
    <n v="130"/>
    <x v="2"/>
    <s v="US"/>
    <s v="USD"/>
    <n v="1387657931"/>
    <n v="1385065931"/>
    <b v="0"/>
    <x v="73"/>
    <b v="0"/>
    <s v="games/video games"/>
    <n v="26"/>
    <n v="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x v="11"/>
    <n v="45"/>
    <x v="2"/>
    <s v="US"/>
    <s v="USD"/>
    <n v="1460274864"/>
    <n v="1457686464"/>
    <b v="0"/>
    <x v="80"/>
    <b v="0"/>
    <s v="games/video games"/>
    <n v="0.15"/>
    <n v="1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x v="41"/>
    <n v="850"/>
    <x v="2"/>
    <s v="US"/>
    <s v="USD"/>
    <n v="1385447459"/>
    <n v="1382679059"/>
    <b v="0"/>
    <x v="64"/>
    <b v="0"/>
    <s v="games/video games"/>
    <n v="38.636363636363633"/>
    <n v="39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x v="3"/>
    <n v="70"/>
    <x v="2"/>
    <s v="US"/>
    <s v="USD"/>
    <n v="1349050622"/>
    <n v="1347322622"/>
    <b v="0"/>
    <x v="84"/>
    <b v="0"/>
    <s v="games/video games"/>
    <n v="0.70000000000000007"/>
    <n v="1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x v="213"/>
    <n v="0"/>
    <x v="2"/>
    <s v="NO"/>
    <s v="NOK"/>
    <n v="1447787093"/>
    <n v="1445191493"/>
    <b v="0"/>
    <x v="78"/>
    <b v="0"/>
    <s v="games/video games"/>
    <n v="0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x v="96"/>
    <n v="51"/>
    <x v="2"/>
    <s v="US"/>
    <s v="USD"/>
    <n v="1391630297"/>
    <n v="1389038297"/>
    <b v="0"/>
    <x v="80"/>
    <b v="0"/>
    <s v="games/video games"/>
    <n v="6.8000000000000005E-2"/>
    <n v="1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x v="47"/>
    <n v="10"/>
    <x v="2"/>
    <s v="US"/>
    <s v="USD"/>
    <n v="1318806541"/>
    <n v="1316214541"/>
    <b v="0"/>
    <x v="29"/>
    <b v="0"/>
    <s v="games/video games"/>
    <n v="1.3333333333333335"/>
    <n v="2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x v="214"/>
    <n v="3407"/>
    <x v="2"/>
    <s v="US"/>
    <s v="USD"/>
    <n v="1388808545"/>
    <n v="1386216545"/>
    <b v="0"/>
    <x v="209"/>
    <b v="0"/>
    <s v="games/video games"/>
    <n v="6.3092592592592585"/>
    <n v="7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x v="28"/>
    <n v="45"/>
    <x v="2"/>
    <s v="US"/>
    <s v="USD"/>
    <n v="1336340516"/>
    <n v="1333748516"/>
    <b v="0"/>
    <x v="83"/>
    <b v="0"/>
    <s v="games/video games"/>
    <n v="4.5"/>
    <n v="5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x v="96"/>
    <n v="47074"/>
    <x v="2"/>
    <s v="US"/>
    <s v="USD"/>
    <n v="1410426250"/>
    <n v="1405674250"/>
    <b v="0"/>
    <x v="266"/>
    <b v="0"/>
    <s v="games/video games"/>
    <n v="62.765333333333331"/>
    <n v="63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x v="31"/>
    <n v="7344"/>
    <x v="2"/>
    <s v="US"/>
    <s v="USD"/>
    <n v="1452744011"/>
    <n v="1450152011"/>
    <b v="0"/>
    <x v="157"/>
    <b v="0"/>
    <s v="games/video games"/>
    <n v="29.376000000000001"/>
    <n v="30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x v="20"/>
    <n v="45"/>
    <x v="2"/>
    <s v="US"/>
    <s v="USD"/>
    <n v="1311309721"/>
    <n v="1307421721"/>
    <b v="0"/>
    <x v="81"/>
    <b v="0"/>
    <s v="games/video games"/>
    <n v="7.5"/>
    <n v="8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x v="91"/>
    <n v="678"/>
    <x v="2"/>
    <s v="DE"/>
    <s v="EUR"/>
    <n v="1463232936"/>
    <n v="1461072936"/>
    <b v="0"/>
    <x v="59"/>
    <b v="0"/>
    <s v="games/video games"/>
    <n v="2.6076923076923078"/>
    <n v="3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x v="22"/>
    <n v="1821"/>
    <x v="2"/>
    <s v="US"/>
    <s v="USD"/>
    <n v="1399778333"/>
    <n v="1397186333"/>
    <b v="0"/>
    <x v="15"/>
    <b v="0"/>
    <s v="games/video games"/>
    <n v="9.1050000000000004"/>
    <n v="10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x v="118"/>
    <n v="12"/>
    <x v="2"/>
    <s v="US"/>
    <s v="USD"/>
    <n v="1422483292"/>
    <n v="1419891292"/>
    <b v="0"/>
    <x v="80"/>
    <b v="0"/>
    <s v="games/video games"/>
    <n v="1.7647058823529412E-2"/>
    <n v="1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x v="3"/>
    <n v="56"/>
    <x v="2"/>
    <s v="US"/>
    <s v="USD"/>
    <n v="1344635088"/>
    <n v="1342043088"/>
    <b v="0"/>
    <x v="83"/>
    <b v="0"/>
    <s v="games/video games"/>
    <n v="0.55999999999999994"/>
    <n v="1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x v="63"/>
    <n v="410"/>
    <x v="2"/>
    <s v="CA"/>
    <s v="CAD"/>
    <n v="1406994583"/>
    <n v="1401810583"/>
    <b v="0"/>
    <x v="29"/>
    <b v="0"/>
    <s v="games/video games"/>
    <n v="0.82000000000000006"/>
    <n v="1"/>
    <n v="410"/>
    <x v="6"/>
    <s v="video games"/>
    <x v="1083"/>
    <d v="2014-08-02T15:49:43"/>
  </r>
  <r>
    <n v="1084"/>
    <s v="My own channel"/>
    <s v="I want to start my own channel for gaming"/>
    <x v="131"/>
    <n v="0"/>
    <x v="2"/>
    <s v="US"/>
    <s v="USD"/>
    <n v="1407534804"/>
    <n v="1404942804"/>
    <b v="0"/>
    <x v="78"/>
    <b v="0"/>
    <s v="games/video games"/>
    <n v="0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x v="11"/>
    <n v="1026"/>
    <x v="2"/>
    <s v="CA"/>
    <s v="CAD"/>
    <n v="1457967975"/>
    <n v="1455379575"/>
    <b v="0"/>
    <x v="82"/>
    <b v="0"/>
    <s v="games/video games"/>
    <n v="3.42"/>
    <n v="4"/>
    <n v="114"/>
    <x v="6"/>
    <s v="video games"/>
    <x v="1085"/>
    <d v="2016-03-14T15:06:15"/>
  </r>
  <r>
    <n v="1086"/>
    <s v="Cyber Universe Online"/>
    <s v="Humanity's future in the Galaxy"/>
    <x v="102"/>
    <n v="15"/>
    <x v="2"/>
    <s v="US"/>
    <s v="USD"/>
    <n v="1408913291"/>
    <n v="1406321291"/>
    <b v="0"/>
    <x v="84"/>
    <b v="0"/>
    <s v="games/video games"/>
    <n v="8.3333333333333343E-2"/>
    <n v="1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x v="184"/>
    <n v="0"/>
    <x v="2"/>
    <s v="US"/>
    <s v="USD"/>
    <n v="1402852087"/>
    <n v="1400260087"/>
    <b v="0"/>
    <x v="78"/>
    <b v="0"/>
    <s v="games/video games"/>
    <n v="0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x v="101"/>
    <n v="6382.34"/>
    <x v="2"/>
    <s v="US"/>
    <s v="USD"/>
    <n v="1398366667"/>
    <n v="1395774667"/>
    <b v="0"/>
    <x v="206"/>
    <b v="0"/>
    <s v="games/video games"/>
    <n v="14.182977777777777"/>
    <n v="15"/>
    <n v="43.41727891156463"/>
    <x v="6"/>
    <s v="video games"/>
    <x v="1088"/>
    <d v="2014-04-24T19:11:07"/>
  </r>
  <r>
    <n v="1089"/>
    <s v="Farabel"/>
    <s v="Farabel is a single player turn-based fantasy strategy game for Mac/PC/Linux"/>
    <x v="36"/>
    <n v="1174"/>
    <x v="2"/>
    <s v="FR"/>
    <s v="EUR"/>
    <n v="1435293175"/>
    <n v="1432701175"/>
    <b v="0"/>
    <x v="72"/>
    <b v="0"/>
    <s v="games/video games"/>
    <n v="7.8266666666666662"/>
    <n v="8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x v="215"/>
    <n v="5"/>
    <x v="2"/>
    <s v="AU"/>
    <s v="AUD"/>
    <n v="1432873653"/>
    <n v="1430281653"/>
    <b v="0"/>
    <x v="29"/>
    <b v="0"/>
    <s v="games/video games"/>
    <n v="3.8464497269020695E-2"/>
    <n v="1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x v="48"/>
    <n v="25"/>
    <x v="2"/>
    <s v="GB"/>
    <s v="GBP"/>
    <n v="1460313672"/>
    <n v="1457725272"/>
    <b v="0"/>
    <x v="84"/>
    <b v="0"/>
    <s v="games/video games"/>
    <n v="12.5"/>
    <n v="13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x v="13"/>
    <n v="21"/>
    <x v="2"/>
    <s v="US"/>
    <s v="USD"/>
    <n v="1357432638"/>
    <n v="1354840638"/>
    <b v="0"/>
    <x v="63"/>
    <b v="0"/>
    <s v="games/video games"/>
    <n v="1.05"/>
    <n v="2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x v="43"/>
    <n v="42.25"/>
    <x v="2"/>
    <s v="CA"/>
    <s v="CAD"/>
    <n v="1455232937"/>
    <n v="1453936937"/>
    <b v="0"/>
    <x v="80"/>
    <b v="0"/>
    <s v="games/video games"/>
    <n v="14.083333333333334"/>
    <n v="15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x v="102"/>
    <n v="3294.01"/>
    <x v="2"/>
    <s v="US"/>
    <s v="USD"/>
    <n v="1318180033"/>
    <n v="1315588033"/>
    <b v="0"/>
    <x v="74"/>
    <b v="0"/>
    <s v="games/video games"/>
    <n v="18.300055555555556"/>
    <n v="19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x v="69"/>
    <n v="25174"/>
    <x v="2"/>
    <s v="US"/>
    <s v="USD"/>
    <n v="1377867220"/>
    <n v="1375275220"/>
    <b v="0"/>
    <x v="225"/>
    <b v="0"/>
    <s v="games/video games"/>
    <n v="5.0347999999999997"/>
    <n v="6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x v="14"/>
    <n v="2152"/>
    <x v="2"/>
    <s v="US"/>
    <s v="USD"/>
    <n v="1412393400"/>
    <n v="1409747154"/>
    <b v="0"/>
    <x v="60"/>
    <b v="0"/>
    <s v="games/video games"/>
    <n v="17.933333333333334"/>
    <n v="18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x v="57"/>
    <n v="47"/>
    <x v="2"/>
    <s v="US"/>
    <s v="USD"/>
    <n v="1393786877"/>
    <n v="1390330877"/>
    <b v="0"/>
    <x v="63"/>
    <b v="0"/>
    <s v="games/video games"/>
    <n v="4.7E-2"/>
    <n v="1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x v="31"/>
    <n v="1803"/>
    <x v="2"/>
    <s v="US"/>
    <s v="USD"/>
    <n v="1397413095"/>
    <n v="1394821095"/>
    <b v="0"/>
    <x v="19"/>
    <b v="0"/>
    <s v="games/video games"/>
    <n v="7.2120000000000006"/>
    <n v="8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x v="10"/>
    <n v="25"/>
    <x v="2"/>
    <s v="GB"/>
    <s v="GBP"/>
    <n v="1431547468"/>
    <n v="1428955468"/>
    <b v="0"/>
    <x v="29"/>
    <b v="0"/>
    <s v="games/video games"/>
    <n v="0.5"/>
    <n v="1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x v="23"/>
    <n v="100"/>
    <x v="2"/>
    <s v="DE"/>
    <s v="EUR"/>
    <n v="1455417571"/>
    <n v="1452825571"/>
    <b v="0"/>
    <x v="73"/>
    <b v="0"/>
    <s v="games/video games"/>
    <n v="2.5"/>
    <n v="3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x v="57"/>
    <n v="41"/>
    <x v="2"/>
    <s v="US"/>
    <s v="USD"/>
    <n v="1468519920"/>
    <n v="1466188338"/>
    <b v="0"/>
    <x v="79"/>
    <b v="0"/>
    <s v="games/video games"/>
    <n v="4.1000000000000002E-2"/>
    <n v="1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x v="6"/>
    <n v="425"/>
    <x v="2"/>
    <s v="US"/>
    <s v="USD"/>
    <n v="1386568740"/>
    <n v="1383095125"/>
    <b v="0"/>
    <x v="54"/>
    <b v="0"/>
    <s v="games/video games"/>
    <n v="5.3125"/>
    <n v="6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x v="36"/>
    <n v="243"/>
    <x v="2"/>
    <s v="US"/>
    <s v="USD"/>
    <n v="1466227190"/>
    <n v="1461043190"/>
    <b v="0"/>
    <x v="41"/>
    <b v="0"/>
    <s v="games/video games"/>
    <n v="1.6199999999999999"/>
    <n v="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x v="127"/>
    <n v="2971"/>
    <x v="2"/>
    <s v="GB"/>
    <s v="GBP"/>
    <n v="1402480221"/>
    <n v="1399888221"/>
    <b v="0"/>
    <x v="77"/>
    <b v="0"/>
    <s v="games/video games"/>
    <n v="4.9516666666666671"/>
    <n v="5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x v="216"/>
    <n v="1431"/>
    <x v="2"/>
    <s v="US"/>
    <s v="USD"/>
    <n v="1395627327"/>
    <n v="1393038927"/>
    <b v="0"/>
    <x v="9"/>
    <b v="0"/>
    <s v="games/video games"/>
    <n v="0.159"/>
    <n v="1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x v="44"/>
    <n v="165"/>
    <x v="2"/>
    <s v="US"/>
    <s v="USD"/>
    <n v="1333557975"/>
    <n v="1330969575"/>
    <b v="0"/>
    <x v="63"/>
    <b v="0"/>
    <s v="games/video games"/>
    <n v="41.25"/>
    <n v="42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x v="3"/>
    <n v="0"/>
    <x v="2"/>
    <s v="US"/>
    <s v="USD"/>
    <n v="1406148024"/>
    <n v="1403556024"/>
    <b v="0"/>
    <x v="78"/>
    <b v="0"/>
    <s v="games/video games"/>
    <n v="0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x v="31"/>
    <n v="732.5"/>
    <x v="2"/>
    <s v="US"/>
    <s v="USD"/>
    <n v="1334326635"/>
    <n v="1329146235"/>
    <b v="0"/>
    <x v="64"/>
    <b v="0"/>
    <s v="games/video games"/>
    <n v="2.93"/>
    <n v="3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x v="3"/>
    <n v="45"/>
    <x v="2"/>
    <s v="US"/>
    <s v="USD"/>
    <n v="1479495790"/>
    <n v="1476900190"/>
    <b v="0"/>
    <x v="83"/>
    <b v="0"/>
    <s v="games/video games"/>
    <n v="0.44999999999999996"/>
    <n v="1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x v="63"/>
    <n v="255"/>
    <x v="2"/>
    <s v="US"/>
    <s v="USD"/>
    <n v="1354919022"/>
    <n v="1352327022"/>
    <b v="0"/>
    <x v="202"/>
    <b v="0"/>
    <s v="games/video games"/>
    <n v="0.51"/>
    <n v="1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x v="30"/>
    <n v="1"/>
    <x v="2"/>
    <s v="US"/>
    <s v="USD"/>
    <n v="1452228790"/>
    <n v="1449636790"/>
    <b v="0"/>
    <x v="29"/>
    <b v="0"/>
    <s v="games/video games"/>
    <n v="0.04"/>
    <n v="1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x v="217"/>
    <n v="31272.92"/>
    <x v="2"/>
    <s v="US"/>
    <s v="USD"/>
    <n v="1421656200"/>
    <n v="1416507211"/>
    <b v="0"/>
    <x v="267"/>
    <b v="0"/>
    <s v="games/video games"/>
    <n v="35.537409090909087"/>
    <n v="36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x v="28"/>
    <n v="5"/>
    <x v="2"/>
    <s v="GB"/>
    <s v="GBP"/>
    <n v="1408058820"/>
    <n v="1405466820"/>
    <b v="0"/>
    <x v="29"/>
    <b v="0"/>
    <s v="games/video games"/>
    <n v="0.5"/>
    <n v="1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x v="12"/>
    <n v="10"/>
    <x v="2"/>
    <s v="GB"/>
    <s v="GBP"/>
    <n v="1381306687"/>
    <n v="1378714687"/>
    <b v="0"/>
    <x v="83"/>
    <b v="0"/>
    <s v="games/video games"/>
    <n v="0.16666666666666669"/>
    <n v="1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x v="79"/>
    <n v="53"/>
    <x v="2"/>
    <s v="US"/>
    <s v="USD"/>
    <n v="1459352495"/>
    <n v="1456764095"/>
    <b v="0"/>
    <x v="80"/>
    <b v="0"/>
    <s v="games/video games"/>
    <n v="0.13250000000000001"/>
    <n v="1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x v="69"/>
    <n v="178.52"/>
    <x v="2"/>
    <s v="US"/>
    <s v="USD"/>
    <n v="1339273208"/>
    <n v="1334089208"/>
    <b v="0"/>
    <x v="73"/>
    <b v="0"/>
    <s v="games/video games"/>
    <n v="3.5704000000000007E-2"/>
    <n v="1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x v="28"/>
    <n v="83"/>
    <x v="2"/>
    <s v="DE"/>
    <s v="EUR"/>
    <n v="1451053313"/>
    <n v="1448461313"/>
    <b v="0"/>
    <x v="22"/>
    <b v="0"/>
    <s v="games/video games"/>
    <n v="8.3000000000000007"/>
    <n v="9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x v="37"/>
    <n v="109"/>
    <x v="2"/>
    <s v="AU"/>
    <s v="AUD"/>
    <n v="1396666779"/>
    <n v="1394078379"/>
    <b v="0"/>
    <x v="83"/>
    <b v="0"/>
    <s v="games/video games"/>
    <n v="2.4222222222222221"/>
    <n v="3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x v="190"/>
    <n v="5"/>
    <x v="2"/>
    <s v="US"/>
    <s v="USD"/>
    <n v="1396810864"/>
    <n v="1395687664"/>
    <b v="0"/>
    <x v="29"/>
    <b v="0"/>
    <s v="games/video games"/>
    <n v="0.23809523809523811"/>
    <n v="1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x v="31"/>
    <n v="0"/>
    <x v="2"/>
    <s v="US"/>
    <s v="USD"/>
    <n v="1319835400"/>
    <n v="1315947400"/>
    <b v="0"/>
    <x v="78"/>
    <b v="0"/>
    <s v="games/video games"/>
    <n v="0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x v="65"/>
    <n v="29"/>
    <x v="2"/>
    <s v="US"/>
    <s v="USD"/>
    <n v="1457904316"/>
    <n v="1455315916"/>
    <b v="0"/>
    <x v="81"/>
    <b v="0"/>
    <s v="games/video games"/>
    <n v="1.1599999999999999E-2"/>
    <n v="1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x v="50"/>
    <n v="0"/>
    <x v="2"/>
    <s v="GB"/>
    <s v="GBP"/>
    <n v="1369932825"/>
    <n v="1368723225"/>
    <b v="0"/>
    <x v="78"/>
    <b v="0"/>
    <s v="games/video games"/>
    <n v="0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x v="10"/>
    <n v="11"/>
    <x v="2"/>
    <s v="US"/>
    <s v="USD"/>
    <n v="1397910848"/>
    <n v="1395318848"/>
    <b v="0"/>
    <x v="83"/>
    <b v="0"/>
    <s v="games/video games"/>
    <n v="0.22"/>
    <n v="1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x v="161"/>
    <n v="425"/>
    <x v="2"/>
    <s v="US"/>
    <s v="USD"/>
    <n v="1430409651"/>
    <n v="1427817651"/>
    <b v="0"/>
    <x v="63"/>
    <b v="0"/>
    <s v="games/mobile games"/>
    <n v="0.47222222222222221"/>
    <n v="1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x v="9"/>
    <n v="0"/>
    <x v="2"/>
    <s v="GB"/>
    <s v="GBP"/>
    <n v="1443193130"/>
    <n v="1438009130"/>
    <b v="0"/>
    <x v="78"/>
    <b v="0"/>
    <s v="games/mobile games"/>
    <n v="0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x v="13"/>
    <n v="10"/>
    <x v="2"/>
    <s v="US"/>
    <s v="USD"/>
    <n v="1468482694"/>
    <n v="1465890694"/>
    <b v="0"/>
    <x v="84"/>
    <b v="0"/>
    <s v="games/mobile games"/>
    <n v="0.5"/>
    <n v="1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x v="19"/>
    <n v="585"/>
    <x v="2"/>
    <s v="US"/>
    <s v="USD"/>
    <n v="1416000600"/>
    <n v="1413318600"/>
    <b v="0"/>
    <x v="23"/>
    <b v="0"/>
    <s v="games/mobile games"/>
    <n v="1.6714285714285713"/>
    <n v="2"/>
    <n v="25.434782608695652"/>
    <x v="6"/>
    <s v="mobile games"/>
    <x v="1127"/>
    <d v="2014-11-14T21:30:00"/>
  </r>
  <r>
    <n v="1128"/>
    <s v="Flying Turds"/>
    <s v="#havingfunFTW"/>
    <x v="28"/>
    <n v="1"/>
    <x v="2"/>
    <s v="GB"/>
    <s v="GBP"/>
    <n v="1407425717"/>
    <n v="1404833717"/>
    <b v="0"/>
    <x v="29"/>
    <b v="0"/>
    <s v="games/mobile games"/>
    <n v="0.1"/>
    <n v="1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x v="22"/>
    <n v="21"/>
    <x v="2"/>
    <s v="US"/>
    <s v="USD"/>
    <n v="1465107693"/>
    <n v="1462515693"/>
    <b v="0"/>
    <x v="84"/>
    <b v="0"/>
    <s v="games/mobile games"/>
    <n v="0.105"/>
    <n v="1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x v="10"/>
    <n v="11"/>
    <x v="2"/>
    <s v="US"/>
    <s v="USD"/>
    <n v="1416963300"/>
    <n v="1411775700"/>
    <b v="0"/>
    <x v="83"/>
    <b v="0"/>
    <s v="games/mobile games"/>
    <n v="0.22"/>
    <n v="1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x v="79"/>
    <n v="0"/>
    <x v="2"/>
    <s v="AU"/>
    <s v="AUD"/>
    <n v="1450993668"/>
    <n v="1448401668"/>
    <b v="0"/>
    <x v="78"/>
    <b v="0"/>
    <s v="games/mobile games"/>
    <n v="0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x v="3"/>
    <n v="1438"/>
    <x v="2"/>
    <s v="CA"/>
    <s v="CAD"/>
    <n v="1483238771"/>
    <n v="1480646771"/>
    <b v="0"/>
    <x v="62"/>
    <b v="0"/>
    <s v="games/mobile games"/>
    <n v="14.38"/>
    <n v="15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x v="9"/>
    <n v="20"/>
    <x v="2"/>
    <s v="GB"/>
    <s v="GBP"/>
    <n v="1406799981"/>
    <n v="1404207981"/>
    <b v="0"/>
    <x v="29"/>
    <b v="0"/>
    <s v="games/mobile games"/>
    <n v="0.66666666666666674"/>
    <n v="1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x v="31"/>
    <n v="1"/>
    <x v="2"/>
    <s v="AU"/>
    <s v="AUD"/>
    <n v="1417235580"/>
    <n v="1416034228"/>
    <b v="0"/>
    <x v="29"/>
    <b v="0"/>
    <s v="games/mobile games"/>
    <n v="4.0000000000000001E-3"/>
    <n v="1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x v="28"/>
    <n v="50"/>
    <x v="2"/>
    <s v="DE"/>
    <s v="EUR"/>
    <n v="1470527094"/>
    <n v="1467935094"/>
    <b v="0"/>
    <x v="29"/>
    <b v="0"/>
    <s v="games/mobile games"/>
    <n v="5"/>
    <n v="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x v="218"/>
    <n v="270"/>
    <x v="2"/>
    <s v="FR"/>
    <s v="EUR"/>
    <n v="1450541229"/>
    <n v="1447949229"/>
    <b v="0"/>
    <x v="79"/>
    <b v="0"/>
    <s v="games/mobile games"/>
    <n v="6.4439140811455857"/>
    <n v="7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x v="31"/>
    <n v="9875"/>
    <x v="2"/>
    <s v="US"/>
    <s v="USD"/>
    <n v="1461440421"/>
    <n v="1458848421"/>
    <b v="0"/>
    <x v="70"/>
    <b v="0"/>
    <s v="games/mobile games"/>
    <n v="39.5"/>
    <n v="40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x v="19"/>
    <n v="125"/>
    <x v="2"/>
    <s v="US"/>
    <s v="USD"/>
    <n v="1485035131"/>
    <n v="1483307131"/>
    <b v="0"/>
    <x v="80"/>
    <b v="0"/>
    <s v="games/mobile games"/>
    <n v="0.35714285714285715"/>
    <n v="1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x v="6"/>
    <n v="5"/>
    <x v="2"/>
    <s v="US"/>
    <s v="USD"/>
    <n v="1420100426"/>
    <n v="1417508426"/>
    <b v="0"/>
    <x v="29"/>
    <b v="0"/>
    <s v="games/mobile games"/>
    <n v="6.25E-2"/>
    <n v="1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x v="10"/>
    <n v="0"/>
    <x v="2"/>
    <s v="GB"/>
    <s v="GBP"/>
    <n v="1438859121"/>
    <n v="1436267121"/>
    <b v="0"/>
    <x v="78"/>
    <b v="0"/>
    <s v="games/mobile games"/>
    <n v="0"/>
    <n v="0"/>
    <e v="#DIV/0!"/>
    <x v="6"/>
    <s v="mobile games"/>
    <x v="1140"/>
    <d v="2015-08-06T11:05:21"/>
  </r>
  <r>
    <n v="1141"/>
    <s v="Arena Z - Zombie Survival"/>
    <s v="I think this will be a great game!"/>
    <x v="2"/>
    <n v="0"/>
    <x v="2"/>
    <s v="DE"/>
    <s v="EUR"/>
    <n v="1436460450"/>
    <n v="1433868450"/>
    <b v="0"/>
    <x v="78"/>
    <b v="0"/>
    <s v="games/mobile games"/>
    <n v="0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x v="23"/>
    <n v="0"/>
    <x v="2"/>
    <s v="US"/>
    <s v="USD"/>
    <n v="1424131727"/>
    <n v="1421539727"/>
    <b v="0"/>
    <x v="78"/>
    <b v="0"/>
    <s v="games/mobile games"/>
    <n v="0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x v="101"/>
    <n v="186"/>
    <x v="2"/>
    <s v="US"/>
    <s v="USD"/>
    <n v="1450327126"/>
    <n v="1447735126"/>
    <b v="0"/>
    <x v="22"/>
    <b v="0"/>
    <s v="games/mobile games"/>
    <n v="0.41333333333333333"/>
    <n v="1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x v="219"/>
    <n v="0"/>
    <x v="2"/>
    <s v="US"/>
    <s v="USD"/>
    <n v="1430281320"/>
    <n v="1427689320"/>
    <b v="0"/>
    <x v="78"/>
    <b v="0"/>
    <s v="food/food trucks"/>
    <n v="0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x v="58"/>
    <n v="100"/>
    <x v="2"/>
    <s v="US"/>
    <s v="USD"/>
    <n v="1412272592"/>
    <n v="1407088592"/>
    <b v="0"/>
    <x v="29"/>
    <b v="0"/>
    <s v="food/food trucks"/>
    <n v="0.125"/>
    <n v="1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x v="12"/>
    <n v="530"/>
    <x v="2"/>
    <s v="US"/>
    <s v="USD"/>
    <n v="1399071173"/>
    <n v="1395787973"/>
    <b v="0"/>
    <x v="8"/>
    <b v="0"/>
    <s v="food/food trucks"/>
    <n v="8.8333333333333339"/>
    <n v="9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x v="31"/>
    <n v="0"/>
    <x v="2"/>
    <s v="CA"/>
    <s v="CAD"/>
    <n v="1413760783"/>
    <n v="1408576783"/>
    <b v="0"/>
    <x v="78"/>
    <b v="0"/>
    <s v="food/food trucks"/>
    <n v="0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x v="36"/>
    <n v="73"/>
    <x v="2"/>
    <s v="US"/>
    <s v="USD"/>
    <n v="1480568781"/>
    <n v="1477973181"/>
    <b v="0"/>
    <x v="83"/>
    <b v="0"/>
    <s v="food/food trucks"/>
    <n v="0.48666666666666669"/>
    <n v="1"/>
    <n v="24.333333333333332"/>
    <x v="7"/>
    <s v="food trucks"/>
    <x v="1148"/>
    <d v="2016-12-01T05:06:21"/>
  </r>
  <r>
    <n v="1149"/>
    <s v="The Floridian Food Truck"/>
    <s v="Bringing culturally diverse Floridian cuisine to the people!"/>
    <x v="63"/>
    <n v="75"/>
    <x v="2"/>
    <s v="US"/>
    <s v="USD"/>
    <n v="1466096566"/>
    <n v="1463504566"/>
    <b v="0"/>
    <x v="84"/>
    <b v="0"/>
    <s v="food/food trucks"/>
    <n v="0.15"/>
    <n v="1"/>
    <n v="37.5"/>
    <x v="7"/>
    <s v="food trucks"/>
    <x v="1149"/>
    <d v="2016-06-16T17:02:46"/>
  </r>
  <r>
    <n v="1150"/>
    <s v="Chef Po's Food Truck"/>
    <s v="Bringing delicious authentic and fusion Taiwanese Food to the West Coast."/>
    <x v="30"/>
    <n v="252"/>
    <x v="2"/>
    <s v="US"/>
    <s v="USD"/>
    <n v="1452293675"/>
    <n v="1447109675"/>
    <b v="0"/>
    <x v="79"/>
    <b v="0"/>
    <s v="food/food trucks"/>
    <n v="10.08"/>
    <n v="11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x v="31"/>
    <n v="0"/>
    <x v="2"/>
    <s v="US"/>
    <s v="USD"/>
    <n v="1441592863"/>
    <n v="1439000863"/>
    <b v="0"/>
    <x v="78"/>
    <b v="0"/>
    <s v="food/food trucks"/>
    <n v="0"/>
    <n v="0"/>
    <e v="#DIV/0!"/>
    <x v="7"/>
    <s v="food trucks"/>
    <x v="1151"/>
    <d v="2015-09-07T02:27:43"/>
  </r>
  <r>
    <n v="1152"/>
    <s v="Peruvian King Food Truck"/>
    <s v="Peruvian food truck with an LA twist."/>
    <x v="194"/>
    <n v="911"/>
    <x v="2"/>
    <s v="US"/>
    <s v="USD"/>
    <n v="1431709312"/>
    <n v="1429117312"/>
    <b v="0"/>
    <x v="41"/>
    <b v="0"/>
    <s v="food/food trucks"/>
    <n v="5.6937500000000005"/>
    <n v="6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x v="6"/>
    <n v="50"/>
    <x v="2"/>
    <s v="US"/>
    <s v="USD"/>
    <n v="1434647305"/>
    <n v="1432055305"/>
    <b v="0"/>
    <x v="29"/>
    <b v="0"/>
    <s v="food/food trucks"/>
    <n v="0.625"/>
    <n v="1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x v="10"/>
    <n v="325"/>
    <x v="2"/>
    <s v="US"/>
    <s v="USD"/>
    <n v="1441507006"/>
    <n v="1438915006"/>
    <b v="0"/>
    <x v="83"/>
    <b v="0"/>
    <s v="food/food trucks"/>
    <n v="6.5"/>
    <n v="7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x v="31"/>
    <n v="188"/>
    <x v="2"/>
    <s v="US"/>
    <s v="USD"/>
    <n v="1408040408"/>
    <n v="1405448408"/>
    <b v="0"/>
    <x v="22"/>
    <b v="0"/>
    <s v="food/food trucks"/>
    <n v="0.752"/>
    <n v="1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x v="115"/>
    <n v="0"/>
    <x v="2"/>
    <s v="US"/>
    <s v="USD"/>
    <n v="1424742162"/>
    <n v="1422150162"/>
    <b v="0"/>
    <x v="78"/>
    <b v="0"/>
    <s v="food/food trucks"/>
    <n v="0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x v="3"/>
    <n v="151"/>
    <x v="2"/>
    <s v="US"/>
    <s v="USD"/>
    <n v="1417795480"/>
    <n v="1412607880"/>
    <b v="0"/>
    <x v="83"/>
    <b v="0"/>
    <s v="food/food trucks"/>
    <n v="1.51"/>
    <n v="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x v="51"/>
    <n v="35"/>
    <x v="2"/>
    <s v="US"/>
    <s v="USD"/>
    <n v="1418091128"/>
    <n v="1415499128"/>
    <b v="0"/>
    <x v="83"/>
    <b v="0"/>
    <s v="food/food trucks"/>
    <n v="0.46666666666666673"/>
    <n v="1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x v="220"/>
    <n v="0"/>
    <x v="2"/>
    <s v="US"/>
    <s v="USD"/>
    <n v="1435679100"/>
    <n v="1433006765"/>
    <b v="0"/>
    <x v="78"/>
    <b v="0"/>
    <s v="food/food trucks"/>
    <n v="0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x v="11"/>
    <n v="1155"/>
    <x v="2"/>
    <s v="US"/>
    <s v="USD"/>
    <n v="1427510586"/>
    <n v="1424922186"/>
    <b v="0"/>
    <x v="10"/>
    <b v="0"/>
    <s v="food/food trucks"/>
    <n v="3.85"/>
    <n v="4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x v="102"/>
    <n v="0"/>
    <x v="2"/>
    <s v="US"/>
    <s v="USD"/>
    <n v="1432047989"/>
    <n v="1430233589"/>
    <b v="0"/>
    <x v="78"/>
    <b v="0"/>
    <s v="food/food trucks"/>
    <n v="0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x v="127"/>
    <n v="35"/>
    <x v="2"/>
    <s v="US"/>
    <s v="USD"/>
    <n v="1411662264"/>
    <n v="1408983864"/>
    <b v="0"/>
    <x v="84"/>
    <b v="0"/>
    <s v="food/food trucks"/>
    <n v="5.8333333333333341E-2"/>
    <n v="1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x v="221"/>
    <n v="0"/>
    <x v="2"/>
    <s v="US"/>
    <s v="USD"/>
    <n v="1407604920"/>
    <n v="1405012920"/>
    <b v="0"/>
    <x v="78"/>
    <b v="0"/>
    <s v="food/food trucks"/>
    <n v="0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x v="3"/>
    <n v="0"/>
    <x v="2"/>
    <s v="US"/>
    <s v="USD"/>
    <n v="1466270582"/>
    <n v="1463678582"/>
    <b v="0"/>
    <x v="78"/>
    <b v="0"/>
    <s v="food/food trucks"/>
    <n v="0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x v="3"/>
    <n v="2070.5"/>
    <x v="2"/>
    <s v="US"/>
    <s v="USD"/>
    <n v="1404623330"/>
    <n v="1401685730"/>
    <b v="0"/>
    <x v="20"/>
    <b v="0"/>
    <s v="food/food trucks"/>
    <n v="20.705000000000002"/>
    <n v="2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x v="36"/>
    <n v="2871"/>
    <x v="2"/>
    <s v="US"/>
    <s v="USD"/>
    <n v="1435291200"/>
    <n v="1432640342"/>
    <b v="0"/>
    <x v="22"/>
    <b v="0"/>
    <s v="food/food trucks"/>
    <n v="19.139999999999997"/>
    <n v="20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x v="127"/>
    <n v="979"/>
    <x v="2"/>
    <s v="US"/>
    <s v="USD"/>
    <n v="1410543495"/>
    <n v="1407865095"/>
    <b v="0"/>
    <x v="38"/>
    <b v="0"/>
    <s v="food/food trucks"/>
    <n v="1.6316666666666666"/>
    <n v="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x v="102"/>
    <n v="1020"/>
    <x v="2"/>
    <s v="US"/>
    <s v="USD"/>
    <n v="1474507065"/>
    <n v="1471915065"/>
    <b v="0"/>
    <x v="83"/>
    <b v="0"/>
    <s v="food/food trucks"/>
    <n v="5.6666666666666661"/>
    <n v="6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x v="3"/>
    <n v="17"/>
    <x v="2"/>
    <s v="US"/>
    <s v="USD"/>
    <n v="1424593763"/>
    <n v="1422001763"/>
    <b v="0"/>
    <x v="83"/>
    <b v="0"/>
    <s v="food/food trucks"/>
    <n v="0.16999999999999998"/>
    <n v="1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x v="31"/>
    <n v="100"/>
    <x v="2"/>
    <s v="GB"/>
    <s v="GBP"/>
    <n v="1433021171"/>
    <n v="1430429171"/>
    <b v="0"/>
    <x v="84"/>
    <b v="0"/>
    <s v="food/food trucks"/>
    <n v="0.4"/>
    <n v="1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x v="31"/>
    <n v="25"/>
    <x v="2"/>
    <s v="US"/>
    <s v="USD"/>
    <n v="1415909927"/>
    <n v="1414351127"/>
    <b v="0"/>
    <x v="29"/>
    <b v="0"/>
    <s v="food/food trucks"/>
    <n v="0.1"/>
    <n v="1"/>
    <n v="25"/>
    <x v="7"/>
    <s v="food trucks"/>
    <x v="1171"/>
    <d v="2014-11-13T20:18:47"/>
  </r>
  <r>
    <n v="1172"/>
    <s v="let your dayz take you to the dogs."/>
    <s v="Bringing YOUR favorite dog recipes to the streets."/>
    <x v="7"/>
    <n v="0"/>
    <x v="2"/>
    <s v="US"/>
    <s v="USD"/>
    <n v="1408551752"/>
    <n v="1405959752"/>
    <b v="0"/>
    <x v="78"/>
    <b v="0"/>
    <s v="food/food trucks"/>
    <n v="0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x v="152"/>
    <n v="30"/>
    <x v="2"/>
    <s v="US"/>
    <s v="USD"/>
    <n v="1438576057"/>
    <n v="1435552057"/>
    <b v="0"/>
    <x v="29"/>
    <b v="0"/>
    <s v="food/food trucks"/>
    <n v="2.4E-2"/>
    <n v="1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x v="36"/>
    <n v="886"/>
    <x v="2"/>
    <s v="US"/>
    <s v="USD"/>
    <n v="1462738327"/>
    <n v="1460146327"/>
    <b v="0"/>
    <x v="10"/>
    <b v="0"/>
    <s v="food/food trucks"/>
    <n v="5.9066666666666672"/>
    <n v="6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x v="22"/>
    <n v="585"/>
    <x v="2"/>
    <s v="US"/>
    <s v="USD"/>
    <n v="1436981339"/>
    <n v="1434389339"/>
    <b v="0"/>
    <x v="82"/>
    <b v="0"/>
    <s v="food/food trucks"/>
    <n v="2.9250000000000003"/>
    <n v="3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x v="164"/>
    <n v="10"/>
    <x v="2"/>
    <s v="AU"/>
    <s v="AUD"/>
    <n v="1488805200"/>
    <n v="1484094498"/>
    <b v="0"/>
    <x v="29"/>
    <b v="0"/>
    <s v="food/food trucks"/>
    <n v="5.7142857142857143E-3"/>
    <n v="1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x v="12"/>
    <n v="0"/>
    <x v="2"/>
    <s v="GB"/>
    <s v="GBP"/>
    <n v="1413388296"/>
    <n v="1410796296"/>
    <b v="0"/>
    <x v="78"/>
    <b v="0"/>
    <s v="food/food trucks"/>
    <n v="0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x v="96"/>
    <n v="5"/>
    <x v="2"/>
    <s v="US"/>
    <s v="USD"/>
    <n v="1408225452"/>
    <n v="1405633452"/>
    <b v="0"/>
    <x v="29"/>
    <b v="0"/>
    <s v="food/food trucks"/>
    <n v="6.6666666666666671E-3"/>
    <n v="1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x v="127"/>
    <n v="3200"/>
    <x v="2"/>
    <s v="CA"/>
    <s v="CAD"/>
    <n v="1446052627"/>
    <n v="1443460627"/>
    <b v="0"/>
    <x v="81"/>
    <b v="0"/>
    <s v="food/food trucks"/>
    <n v="5.3333333333333339"/>
    <n v="6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x v="63"/>
    <n v="5875"/>
    <x v="2"/>
    <s v="US"/>
    <s v="USD"/>
    <n v="1403983314"/>
    <n v="1400786514"/>
    <b v="0"/>
    <x v="268"/>
    <b v="0"/>
    <s v="food/food trucks"/>
    <n v="11.75"/>
    <n v="12"/>
    <n v="69.117647058823536"/>
    <x v="7"/>
    <s v="food trucks"/>
    <x v="1180"/>
    <d v="2014-06-28T19:21:54"/>
  </r>
  <r>
    <n v="1181"/>
    <s v="Gringo Loco Tacos Food Truck"/>
    <s v="Bringing the best tacos to the streets of Chicago!"/>
    <x v="63"/>
    <n v="4"/>
    <x v="2"/>
    <s v="US"/>
    <s v="USD"/>
    <n v="1425197321"/>
    <n v="1422605321"/>
    <b v="0"/>
    <x v="83"/>
    <b v="0"/>
    <s v="food/food trucks"/>
    <n v="8.0000000000000002E-3"/>
    <n v="1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x v="28"/>
    <n v="42"/>
    <x v="2"/>
    <s v="US"/>
    <s v="USD"/>
    <n v="1484239320"/>
    <n v="1482609088"/>
    <b v="0"/>
    <x v="80"/>
    <b v="0"/>
    <s v="food/food trucks"/>
    <n v="4.2"/>
    <n v="5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x v="30"/>
    <n v="100"/>
    <x v="2"/>
    <s v="US"/>
    <s v="USD"/>
    <n v="1478059140"/>
    <n v="1476391223"/>
    <b v="0"/>
    <x v="83"/>
    <b v="0"/>
    <s v="food/food trucks"/>
    <n v="4"/>
    <n v="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x v="29"/>
    <n v="23086"/>
    <x v="0"/>
    <s v="GB"/>
    <s v="GBP"/>
    <n v="1486391011"/>
    <n v="1483712611"/>
    <b v="0"/>
    <x v="269"/>
    <b v="1"/>
    <s v="photography/photobooks"/>
    <n v="104.93636363636362"/>
    <n v="105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x v="78"/>
    <n v="13180"/>
    <x v="0"/>
    <s v="US"/>
    <s v="USD"/>
    <n v="1433736000"/>
    <n v="1430945149"/>
    <b v="0"/>
    <x v="112"/>
    <b v="1"/>
    <s v="photography/photobooks"/>
    <n v="105.44"/>
    <n v="106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x v="51"/>
    <n v="8005"/>
    <x v="0"/>
    <s v="GB"/>
    <s v="GBP"/>
    <n v="1433198520"/>
    <n v="1430340195"/>
    <b v="0"/>
    <x v="252"/>
    <b v="1"/>
    <s v="photography/photobooks"/>
    <n v="106.73333333333332"/>
    <n v="107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x v="222"/>
    <n v="9111"/>
    <x v="0"/>
    <s v="US"/>
    <s v="USD"/>
    <n v="1431885600"/>
    <n v="1429133323"/>
    <b v="0"/>
    <x v="16"/>
    <b v="1"/>
    <s v="photography/photobooks"/>
    <n v="104.12571428571428"/>
    <n v="105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x v="13"/>
    <n v="3211"/>
    <x v="0"/>
    <s v="CA"/>
    <s v="CAD"/>
    <n v="1482943740"/>
    <n v="1481129340"/>
    <b v="0"/>
    <x v="268"/>
    <b v="1"/>
    <s v="photography/photobooks"/>
    <n v="160.54999999999998"/>
    <n v="161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x v="7"/>
    <n v="9700"/>
    <x v="0"/>
    <s v="US"/>
    <s v="USD"/>
    <n v="1467242995"/>
    <n v="1465428595"/>
    <b v="0"/>
    <x v="48"/>
    <b v="1"/>
    <s v="photography/photobooks"/>
    <n v="107.77777777777777"/>
    <n v="108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x v="2"/>
    <n v="675"/>
    <x v="0"/>
    <s v="US"/>
    <s v="USD"/>
    <n v="1409500725"/>
    <n v="1406908725"/>
    <b v="0"/>
    <x v="62"/>
    <b v="1"/>
    <s v="photography/photobooks"/>
    <n v="135"/>
    <n v="1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x v="200"/>
    <n v="2945"/>
    <x v="0"/>
    <s v="US"/>
    <s v="USD"/>
    <n v="1458480560"/>
    <n v="1455892160"/>
    <b v="0"/>
    <x v="51"/>
    <b v="1"/>
    <s v="photography/photobooks"/>
    <n v="109.07407407407408"/>
    <n v="110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x v="213"/>
    <n v="290"/>
    <x v="0"/>
    <s v="GB"/>
    <s v="GBP"/>
    <n v="1486814978"/>
    <n v="1484222978"/>
    <b v="0"/>
    <x v="41"/>
    <b v="1"/>
    <s v="photography/photobooks"/>
    <n v="290"/>
    <n v="290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x v="223"/>
    <n v="21831"/>
    <x v="0"/>
    <s v="US"/>
    <s v="USD"/>
    <n v="1460223453"/>
    <n v="1455043053"/>
    <b v="0"/>
    <x v="270"/>
    <b v="1"/>
    <s v="photography/photobooks"/>
    <n v="103.95714285714286"/>
    <n v="104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x v="78"/>
    <n v="40280"/>
    <x v="0"/>
    <s v="IE"/>
    <s v="EUR"/>
    <n v="1428493379"/>
    <n v="1425901379"/>
    <b v="0"/>
    <x v="271"/>
    <b v="1"/>
    <s v="photography/photobooks"/>
    <n v="322.24"/>
    <n v="323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x v="3"/>
    <n v="13500"/>
    <x v="0"/>
    <s v="IT"/>
    <s v="EUR"/>
    <n v="1450602000"/>
    <n v="1445415653"/>
    <b v="0"/>
    <x v="203"/>
    <b v="1"/>
    <s v="photography/photobooks"/>
    <n v="135"/>
    <n v="1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x v="107"/>
    <n v="39137"/>
    <x v="0"/>
    <s v="GB"/>
    <s v="GBP"/>
    <n v="1450467539"/>
    <n v="1447875539"/>
    <b v="0"/>
    <x v="272"/>
    <b v="1"/>
    <s v="photography/photobooks"/>
    <n v="269.91034482758624"/>
    <n v="270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x v="36"/>
    <n v="37994"/>
    <x v="0"/>
    <s v="US"/>
    <s v="USD"/>
    <n v="1465797540"/>
    <n v="1463155034"/>
    <b v="0"/>
    <x v="100"/>
    <b v="1"/>
    <s v="photography/photobooks"/>
    <n v="253.29333333333332"/>
    <n v="254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x v="8"/>
    <n v="9121"/>
    <x v="0"/>
    <s v="US"/>
    <s v="USD"/>
    <n v="1451530800"/>
    <n v="1448463086"/>
    <b v="0"/>
    <x v="157"/>
    <b v="1"/>
    <s v="photography/photobooks"/>
    <n v="260.59999999999997"/>
    <n v="261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x v="224"/>
    <n v="2693"/>
    <x v="0"/>
    <s v="GB"/>
    <s v="GBP"/>
    <n v="1436380200"/>
    <n v="1433615400"/>
    <b v="0"/>
    <x v="82"/>
    <b v="1"/>
    <s v="photography/photobooks"/>
    <n v="101.31677953348381"/>
    <n v="102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x v="225"/>
    <n v="6029"/>
    <x v="0"/>
    <s v="US"/>
    <s v="USD"/>
    <n v="1429183656"/>
    <n v="1427369256"/>
    <b v="0"/>
    <x v="273"/>
    <b v="1"/>
    <s v="photography/photobooks"/>
    <n v="125.60416666666667"/>
    <n v="126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x v="12"/>
    <n v="6146.27"/>
    <x v="0"/>
    <s v="GB"/>
    <s v="GBP"/>
    <n v="1468593246"/>
    <n v="1466001246"/>
    <b v="0"/>
    <x v="112"/>
    <b v="1"/>
    <s v="photography/photobooks"/>
    <n v="102.43783333333334"/>
    <n v="103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x v="31"/>
    <n v="49811"/>
    <x v="0"/>
    <s v="AU"/>
    <s v="AUD"/>
    <n v="1435388154"/>
    <n v="1432796154"/>
    <b v="0"/>
    <x v="197"/>
    <b v="1"/>
    <s v="photography/photobooks"/>
    <n v="199.244"/>
    <n v="200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x v="226"/>
    <n v="16700"/>
    <x v="0"/>
    <s v="US"/>
    <s v="USD"/>
    <n v="1433083527"/>
    <n v="1430491527"/>
    <b v="0"/>
    <x v="21"/>
    <b v="1"/>
    <s v="photography/photobooks"/>
    <n v="102.45398773006136"/>
    <n v="103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x v="93"/>
    <n v="13383"/>
    <x v="0"/>
    <s v="US"/>
    <s v="USD"/>
    <n v="1449205200"/>
    <n v="1445363833"/>
    <b v="0"/>
    <x v="7"/>
    <b v="1"/>
    <s v="photography/photobooks"/>
    <n v="102.94615384615385"/>
    <n v="103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x v="93"/>
    <n v="13112"/>
    <x v="0"/>
    <s v="DE"/>
    <s v="EUR"/>
    <n v="1434197351"/>
    <n v="1431605351"/>
    <b v="0"/>
    <x v="95"/>
    <b v="1"/>
    <s v="photography/photobooks"/>
    <n v="100.86153846153847"/>
    <n v="101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x v="42"/>
    <n v="1035"/>
    <x v="0"/>
    <s v="AT"/>
    <s v="EUR"/>
    <n v="1489238940"/>
    <n v="1486406253"/>
    <b v="0"/>
    <x v="58"/>
    <b v="1"/>
    <s v="photography/photobooks"/>
    <n v="114.99999999999999"/>
    <n v="115"/>
    <n v="32.34375"/>
    <x v="8"/>
    <s v="photobooks"/>
    <x v="1206"/>
    <d v="2017-03-11T13:29:00"/>
  </r>
  <r>
    <n v="1207"/>
    <s v="ITALIANA"/>
    <s v="A humanistic photo book about ancestral &amp; post-modern Italy."/>
    <x v="227"/>
    <n v="17396"/>
    <x v="0"/>
    <s v="IT"/>
    <s v="EUR"/>
    <n v="1459418400"/>
    <n v="1456827573"/>
    <b v="0"/>
    <x v="261"/>
    <b v="1"/>
    <s v="photography/photobooks"/>
    <n v="104.16766467065868"/>
    <n v="105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x v="3"/>
    <n v="15530"/>
    <x v="0"/>
    <s v="US"/>
    <s v="USD"/>
    <n v="1458835264"/>
    <n v="1456246864"/>
    <b v="0"/>
    <x v="11"/>
    <b v="1"/>
    <s v="photography/photobooks"/>
    <n v="155.29999999999998"/>
    <n v="156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x v="12"/>
    <n v="6360"/>
    <x v="0"/>
    <s v="US"/>
    <s v="USD"/>
    <n v="1488053905"/>
    <n v="1485461905"/>
    <b v="0"/>
    <x v="67"/>
    <b v="1"/>
    <s v="photography/photobooks"/>
    <n v="106"/>
    <n v="106"/>
    <n v="138.2608695652174"/>
    <x v="8"/>
    <s v="photobooks"/>
    <x v="1209"/>
    <d v="2017-02-25T20:18:25"/>
  </r>
  <r>
    <n v="1210"/>
    <s v="Det Andra GÃ¶teborg"/>
    <s v="En fotobok om livet i det enda andra GÃ¶teborg i vÃ¤rlden"/>
    <x v="22"/>
    <n v="50863"/>
    <x v="0"/>
    <s v="SE"/>
    <s v="SEK"/>
    <n v="1433106000"/>
    <n v="1431124572"/>
    <b v="0"/>
    <x v="273"/>
    <b v="1"/>
    <s v="photography/photobooks"/>
    <n v="254.31499999999997"/>
    <n v="255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x v="28"/>
    <n v="1011"/>
    <x v="0"/>
    <s v="CA"/>
    <s v="CAD"/>
    <n v="1465505261"/>
    <n v="1464209261"/>
    <b v="0"/>
    <x v="79"/>
    <b v="1"/>
    <s v="photography/photobooks"/>
    <n v="101.1"/>
    <n v="102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x v="30"/>
    <n v="3226"/>
    <x v="0"/>
    <s v="US"/>
    <s v="USD"/>
    <n v="1448586000"/>
    <n v="1447195695"/>
    <b v="0"/>
    <x v="183"/>
    <b v="1"/>
    <s v="photography/photobooks"/>
    <n v="129.04"/>
    <n v="130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x v="115"/>
    <n v="6645"/>
    <x v="0"/>
    <s v="GB"/>
    <s v="GBP"/>
    <n v="1485886100"/>
    <n v="1482862100"/>
    <b v="0"/>
    <x v="52"/>
    <b v="1"/>
    <s v="photography/photobooks"/>
    <n v="102.23076923076924"/>
    <n v="103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x v="13"/>
    <n v="2636"/>
    <x v="0"/>
    <s v="US"/>
    <s v="USD"/>
    <n v="1433880605"/>
    <n v="1428696605"/>
    <b v="0"/>
    <x v="20"/>
    <b v="1"/>
    <s v="photography/photobooks"/>
    <n v="131.80000000000001"/>
    <n v="132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x v="10"/>
    <n v="39304.01"/>
    <x v="0"/>
    <s v="US"/>
    <s v="USD"/>
    <n v="1401487756"/>
    <n v="1398895756"/>
    <b v="0"/>
    <x v="274"/>
    <b v="1"/>
    <s v="photography/photobooks"/>
    <n v="786.0802000000001"/>
    <n v="787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x v="32"/>
    <n v="20398"/>
    <x v="0"/>
    <s v="US"/>
    <s v="USD"/>
    <n v="1443826980"/>
    <n v="1441032457"/>
    <b v="0"/>
    <x v="147"/>
    <b v="1"/>
    <s v="photography/photobooks"/>
    <n v="145.70000000000002"/>
    <n v="146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x v="228"/>
    <n v="27189"/>
    <x v="0"/>
    <s v="US"/>
    <s v="USD"/>
    <n v="1468524340"/>
    <n v="1465932340"/>
    <b v="0"/>
    <x v="275"/>
    <b v="1"/>
    <s v="photography/photobooks"/>
    <n v="102.60000000000001"/>
    <n v="103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x v="7"/>
    <n v="15505"/>
    <x v="0"/>
    <s v="US"/>
    <s v="USD"/>
    <n v="1446346800"/>
    <n v="1443714800"/>
    <b v="0"/>
    <x v="30"/>
    <b v="1"/>
    <s v="photography/photobooks"/>
    <n v="172.27777777777777"/>
    <n v="173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x v="229"/>
    <n v="26024"/>
    <x v="0"/>
    <s v="US"/>
    <s v="USD"/>
    <n v="1476961513"/>
    <n v="1474369513"/>
    <b v="0"/>
    <x v="35"/>
    <b v="1"/>
    <s v="photography/photobooks"/>
    <n v="159.16819571865443"/>
    <n v="160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x v="36"/>
    <n v="15565"/>
    <x v="0"/>
    <s v="DE"/>
    <s v="EUR"/>
    <n v="1440515112"/>
    <n v="1437923112"/>
    <b v="0"/>
    <x v="205"/>
    <b v="1"/>
    <s v="photography/photobooks"/>
    <n v="103.76666666666668"/>
    <n v="104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x v="41"/>
    <n v="2451.0100000000002"/>
    <x v="0"/>
    <s v="GB"/>
    <s v="GBP"/>
    <n v="1480809600"/>
    <n v="1478431488"/>
    <b v="0"/>
    <x v="273"/>
    <b v="1"/>
    <s v="photography/photobooks"/>
    <n v="111.40954545454547"/>
    <n v="112"/>
    <n v="23.796213592233013"/>
    <x v="8"/>
    <s v="photobooks"/>
    <x v="1221"/>
    <d v="2016-12-04T00:00:00"/>
  </r>
  <r>
    <n v="1222"/>
    <s v="Project Pilgrim"/>
    <s v="Project Pilgrim is my effort to work towards normalizing mental health."/>
    <x v="23"/>
    <n v="11215"/>
    <x v="0"/>
    <s v="CA"/>
    <s v="CAD"/>
    <n v="1459483200"/>
    <n v="1456852647"/>
    <b v="0"/>
    <x v="276"/>
    <b v="1"/>
    <s v="photography/photobooks"/>
    <n v="280.375"/>
    <n v="281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x v="230"/>
    <n v="22197"/>
    <x v="0"/>
    <s v="US"/>
    <s v="USD"/>
    <n v="1478754909"/>
    <n v="1476159309"/>
    <b v="0"/>
    <x v="277"/>
    <b v="1"/>
    <s v="photography/photobooks"/>
    <n v="112.10606060606061"/>
    <n v="113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x v="36"/>
    <n v="1060"/>
    <x v="1"/>
    <s v="US"/>
    <s v="USD"/>
    <n v="1402060302"/>
    <n v="1396876302"/>
    <b v="0"/>
    <x v="59"/>
    <b v="0"/>
    <s v="music/world music"/>
    <n v="7.0666666666666673"/>
    <n v="8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x v="9"/>
    <n v="132"/>
    <x v="1"/>
    <s v="US"/>
    <s v="USD"/>
    <n v="1382478278"/>
    <n v="1377294278"/>
    <b v="0"/>
    <x v="83"/>
    <b v="0"/>
    <s v="music/world music"/>
    <n v="4.3999999999999995"/>
    <n v="5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x v="63"/>
    <n v="1937"/>
    <x v="1"/>
    <s v="US"/>
    <s v="USD"/>
    <n v="1398042000"/>
    <n v="1395089981"/>
    <b v="0"/>
    <x v="244"/>
    <b v="0"/>
    <s v="music/world music"/>
    <n v="3.8739999999999997"/>
    <n v="4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x v="13"/>
    <n v="0"/>
    <x v="1"/>
    <s v="US"/>
    <s v="USD"/>
    <n v="1407394800"/>
    <n v="1404770616"/>
    <b v="0"/>
    <x v="78"/>
    <b v="0"/>
    <s v="music/world music"/>
    <n v="0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x v="10"/>
    <n v="1465"/>
    <x v="1"/>
    <s v="US"/>
    <s v="USD"/>
    <n v="1317231008"/>
    <n v="1312047008"/>
    <b v="0"/>
    <x v="54"/>
    <b v="0"/>
    <s v="music/world music"/>
    <n v="29.299999999999997"/>
    <n v="30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x v="181"/>
    <n v="25"/>
    <x v="1"/>
    <s v="US"/>
    <s v="USD"/>
    <n v="1334592000"/>
    <n v="1331982127"/>
    <b v="0"/>
    <x v="29"/>
    <b v="0"/>
    <s v="music/world music"/>
    <n v="0.90909090909090906"/>
    <n v="1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x v="69"/>
    <n v="0"/>
    <x v="1"/>
    <s v="US"/>
    <s v="USD"/>
    <n v="1298589630"/>
    <n v="1295997630"/>
    <b v="0"/>
    <x v="78"/>
    <b v="0"/>
    <s v="music/world music"/>
    <n v="0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x v="10"/>
    <n v="0"/>
    <x v="1"/>
    <s v="US"/>
    <s v="USD"/>
    <n v="1440723600"/>
    <n v="1436394968"/>
    <b v="0"/>
    <x v="78"/>
    <b v="0"/>
    <s v="music/world music"/>
    <n v="0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x v="10"/>
    <n v="40"/>
    <x v="1"/>
    <s v="US"/>
    <s v="USD"/>
    <n v="1381090870"/>
    <n v="1377030070"/>
    <b v="0"/>
    <x v="29"/>
    <b v="0"/>
    <s v="music/world music"/>
    <n v="0.8"/>
    <n v="1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x v="28"/>
    <n v="116"/>
    <x v="1"/>
    <s v="US"/>
    <s v="USD"/>
    <n v="1329864374"/>
    <n v="1328049974"/>
    <b v="0"/>
    <x v="79"/>
    <b v="0"/>
    <s v="music/world music"/>
    <n v="11.600000000000001"/>
    <n v="12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x v="63"/>
    <n v="0"/>
    <x v="1"/>
    <s v="GB"/>
    <s v="GBP"/>
    <n v="1422903342"/>
    <n v="1420311342"/>
    <b v="0"/>
    <x v="78"/>
    <b v="0"/>
    <s v="music/world music"/>
    <n v="0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x v="231"/>
    <n v="210"/>
    <x v="1"/>
    <s v="US"/>
    <s v="USD"/>
    <n v="1387077299"/>
    <n v="1383621299"/>
    <b v="0"/>
    <x v="79"/>
    <b v="0"/>
    <s v="music/world music"/>
    <n v="2.7873639500929119"/>
    <n v="3"/>
    <n v="35"/>
    <x v="4"/>
    <s v="world music"/>
    <x v="1235"/>
    <d v="2013-12-15T03:14:59"/>
  </r>
  <r>
    <n v="1236"/>
    <s v="&quot;Volando&quot; CD Release (Canceled)"/>
    <s v="Raising money to give the musicians their due."/>
    <x v="30"/>
    <n v="0"/>
    <x v="1"/>
    <s v="US"/>
    <s v="USD"/>
    <n v="1343491200"/>
    <n v="1342801164"/>
    <b v="0"/>
    <x v="78"/>
    <b v="0"/>
    <s v="music/world music"/>
    <n v="0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x v="31"/>
    <n v="0"/>
    <x v="1"/>
    <s v="US"/>
    <s v="USD"/>
    <n v="1345790865"/>
    <n v="1344062865"/>
    <b v="0"/>
    <x v="78"/>
    <b v="0"/>
    <s v="music/world music"/>
    <n v="0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x v="28"/>
    <n v="178"/>
    <x v="1"/>
    <s v="US"/>
    <s v="USD"/>
    <n v="1312641536"/>
    <n v="1310049536"/>
    <b v="0"/>
    <x v="83"/>
    <b v="0"/>
    <s v="music/world music"/>
    <n v="17.8"/>
    <n v="18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x v="30"/>
    <n v="0"/>
    <x v="1"/>
    <s v="US"/>
    <s v="USD"/>
    <n v="1325804767"/>
    <n v="1323212767"/>
    <b v="0"/>
    <x v="78"/>
    <b v="0"/>
    <s v="music/world music"/>
    <n v="0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x v="6"/>
    <n v="241"/>
    <x v="1"/>
    <s v="US"/>
    <s v="USD"/>
    <n v="1373665860"/>
    <n v="1368579457"/>
    <b v="0"/>
    <x v="22"/>
    <b v="0"/>
    <s v="music/world music"/>
    <n v="3.0124999999999997"/>
    <n v="4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x v="10"/>
    <n v="2537"/>
    <x v="1"/>
    <s v="US"/>
    <s v="USD"/>
    <n v="1414994340"/>
    <n v="1413057980"/>
    <b v="0"/>
    <x v="69"/>
    <b v="0"/>
    <s v="music/world music"/>
    <n v="50.739999999999995"/>
    <n v="51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x v="232"/>
    <n v="5"/>
    <x v="1"/>
    <s v="US"/>
    <s v="USD"/>
    <n v="1315747080"/>
    <n v="1314417502"/>
    <b v="0"/>
    <x v="29"/>
    <b v="0"/>
    <s v="music/world music"/>
    <n v="0.54884742041712409"/>
    <n v="1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x v="14"/>
    <n v="1691"/>
    <x v="1"/>
    <s v="US"/>
    <s v="USD"/>
    <n v="1310158800"/>
    <n v="1304888771"/>
    <b v="0"/>
    <x v="44"/>
    <b v="0"/>
    <s v="music/world music"/>
    <n v="14.091666666666667"/>
    <n v="15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x v="13"/>
    <n v="2076"/>
    <x v="0"/>
    <s v="US"/>
    <s v="USD"/>
    <n v="1366664400"/>
    <n v="1363981723"/>
    <b v="1"/>
    <x v="43"/>
    <b v="1"/>
    <s v="music/rock"/>
    <n v="103.8"/>
    <n v="104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x v="13"/>
    <n v="2405"/>
    <x v="0"/>
    <s v="US"/>
    <s v="USD"/>
    <n v="1402755834"/>
    <n v="1400163834"/>
    <b v="1"/>
    <x v="57"/>
    <b v="1"/>
    <s v="music/rock"/>
    <n v="120.24999999999999"/>
    <n v="121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x v="13"/>
    <n v="2340"/>
    <x v="0"/>
    <s v="US"/>
    <s v="USD"/>
    <n v="1323136949"/>
    <n v="1319245349"/>
    <b v="1"/>
    <x v="162"/>
    <b v="1"/>
    <s v="music/rock"/>
    <n v="117"/>
    <n v="1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x v="8"/>
    <n v="4275"/>
    <x v="0"/>
    <s v="US"/>
    <s v="USD"/>
    <n v="1367823655"/>
    <n v="1365231655"/>
    <b v="1"/>
    <x v="133"/>
    <b v="1"/>
    <s v="music/rock"/>
    <n v="122.14285714285715"/>
    <n v="123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x v="30"/>
    <n v="3791"/>
    <x v="0"/>
    <s v="US"/>
    <s v="USD"/>
    <n v="1402642740"/>
    <n v="1399563953"/>
    <b v="1"/>
    <x v="211"/>
    <b v="1"/>
    <s v="music/rock"/>
    <n v="151.63999999999999"/>
    <n v="152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x v="10"/>
    <n v="5222"/>
    <x v="0"/>
    <s v="US"/>
    <s v="USD"/>
    <n v="1341683211"/>
    <n v="1339091211"/>
    <b v="1"/>
    <x v="75"/>
    <b v="1"/>
    <s v="music/rock"/>
    <n v="104.44"/>
    <n v="105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x v="11"/>
    <n v="60046"/>
    <x v="0"/>
    <s v="US"/>
    <s v="USD"/>
    <n v="1410017131"/>
    <n v="1406129131"/>
    <b v="1"/>
    <x v="278"/>
    <b v="1"/>
    <s v="music/rock"/>
    <n v="200.15333333333331"/>
    <n v="201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x v="12"/>
    <n v="6108"/>
    <x v="0"/>
    <s v="US"/>
    <s v="USD"/>
    <n v="1316979167"/>
    <n v="1311795167"/>
    <b v="1"/>
    <x v="142"/>
    <b v="1"/>
    <s v="music/rock"/>
    <n v="101.8"/>
    <n v="102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x v="8"/>
    <n v="4818"/>
    <x v="0"/>
    <s v="US"/>
    <s v="USD"/>
    <n v="1382658169"/>
    <n v="1380238969"/>
    <b v="1"/>
    <x v="261"/>
    <b v="1"/>
    <s v="music/rock"/>
    <n v="137.65714285714284"/>
    <n v="138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x v="185"/>
    <n v="30383.32"/>
    <x v="0"/>
    <s v="US"/>
    <s v="USD"/>
    <n v="1409770107"/>
    <n v="1407178107"/>
    <b v="1"/>
    <x v="279"/>
    <b v="1"/>
    <s v="music/rock"/>
    <n v="303833.2"/>
    <n v="303834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x v="233"/>
    <n v="13323"/>
    <x v="0"/>
    <s v="US"/>
    <s v="USD"/>
    <n v="1293857940"/>
    <n v="1288968886"/>
    <b v="1"/>
    <x v="261"/>
    <b v="1"/>
    <s v="music/rock"/>
    <n v="198.85074626865671"/>
    <n v="199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x v="9"/>
    <n v="6071"/>
    <x v="0"/>
    <s v="US"/>
    <s v="USD"/>
    <n v="1385932652"/>
    <n v="1383337052"/>
    <b v="1"/>
    <x v="280"/>
    <b v="1"/>
    <s v="music/rock"/>
    <n v="202.36666666666667"/>
    <n v="203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x v="11"/>
    <n v="35389.129999999997"/>
    <x v="0"/>
    <s v="US"/>
    <s v="USD"/>
    <n v="1329084231"/>
    <n v="1326492231"/>
    <b v="1"/>
    <x v="281"/>
    <b v="1"/>
    <s v="music/rock"/>
    <n v="117.96376666666666"/>
    <n v="118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x v="62"/>
    <n v="16210"/>
    <x v="0"/>
    <s v="US"/>
    <s v="USD"/>
    <n v="1301792590"/>
    <n v="1297562590"/>
    <b v="1"/>
    <x v="282"/>
    <b v="1"/>
    <s v="music/rock"/>
    <n v="294.72727272727275"/>
    <n v="295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x v="14"/>
    <n v="25577.56"/>
    <x v="0"/>
    <s v="US"/>
    <s v="USD"/>
    <n v="1377960012"/>
    <n v="1375368012"/>
    <b v="1"/>
    <x v="283"/>
    <b v="1"/>
    <s v="music/rock"/>
    <n v="213.14633333333336"/>
    <n v="214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x v="30"/>
    <n v="2606"/>
    <x v="0"/>
    <s v="US"/>
    <s v="USD"/>
    <n v="1402286340"/>
    <n v="1399504664"/>
    <b v="1"/>
    <x v="93"/>
    <b v="1"/>
    <s v="music/rock"/>
    <n v="104.24"/>
    <n v="105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x v="126"/>
    <n v="3751"/>
    <x v="0"/>
    <s v="US"/>
    <s v="USD"/>
    <n v="1393445620"/>
    <n v="1390853620"/>
    <b v="1"/>
    <x v="142"/>
    <b v="1"/>
    <s v="music/rock"/>
    <n v="113.66666666666667"/>
    <n v="114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x v="13"/>
    <n v="2025"/>
    <x v="0"/>
    <s v="US"/>
    <s v="USD"/>
    <n v="1390983227"/>
    <n v="1388391227"/>
    <b v="1"/>
    <x v="47"/>
    <b v="1"/>
    <s v="music/rock"/>
    <n v="101.25"/>
    <n v="102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x v="115"/>
    <n v="8152"/>
    <x v="0"/>
    <s v="CA"/>
    <s v="CAD"/>
    <n v="1392574692"/>
    <n v="1389982692"/>
    <b v="1"/>
    <x v="217"/>
    <b v="1"/>
    <s v="music/rock"/>
    <n v="125.41538461538462"/>
    <n v="126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x v="15"/>
    <n v="1785"/>
    <x v="0"/>
    <s v="US"/>
    <s v="USD"/>
    <n v="1396054800"/>
    <n v="1393034470"/>
    <b v="1"/>
    <x v="14"/>
    <b v="1"/>
    <s v="music/rock"/>
    <n v="119"/>
    <n v="1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x v="81"/>
    <n v="1082"/>
    <x v="0"/>
    <s v="US"/>
    <s v="USD"/>
    <n v="1383062083"/>
    <n v="1380556483"/>
    <b v="1"/>
    <x v="69"/>
    <b v="1"/>
    <s v="music/rock"/>
    <n v="166.46153846153845"/>
    <n v="167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x v="8"/>
    <n v="4170.17"/>
    <x v="0"/>
    <s v="US"/>
    <s v="USD"/>
    <n v="1291131815"/>
    <n v="1287071015"/>
    <b v="1"/>
    <x v="36"/>
    <b v="1"/>
    <s v="music/rock"/>
    <n v="119.14771428571429"/>
    <n v="120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x v="196"/>
    <n v="9545"/>
    <x v="0"/>
    <s v="US"/>
    <s v="USD"/>
    <n v="1389474145"/>
    <n v="1386882145"/>
    <b v="1"/>
    <x v="133"/>
    <b v="1"/>
    <s v="music/rock"/>
    <n v="100.47368421052632"/>
    <n v="101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x v="29"/>
    <n v="22396"/>
    <x v="0"/>
    <s v="US"/>
    <s v="USD"/>
    <n v="1374674558"/>
    <n v="1372082558"/>
    <b v="1"/>
    <x v="180"/>
    <b v="1"/>
    <s v="music/rock"/>
    <n v="101.8"/>
    <n v="102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x v="14"/>
    <n v="14000"/>
    <x v="0"/>
    <s v="US"/>
    <s v="USD"/>
    <n v="1379708247"/>
    <n v="1377116247"/>
    <b v="1"/>
    <x v="0"/>
    <b v="1"/>
    <s v="music/rock"/>
    <n v="116.66666666666667"/>
    <n v="11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x v="234"/>
    <n v="20426"/>
    <x v="0"/>
    <s v="US"/>
    <s v="USD"/>
    <n v="1460764800"/>
    <n v="1458157512"/>
    <b v="1"/>
    <x v="190"/>
    <b v="1"/>
    <s v="music/rock"/>
    <n v="108.64893617021276"/>
    <n v="109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x v="3"/>
    <n v="11472"/>
    <x v="0"/>
    <s v="US"/>
    <s v="USD"/>
    <n v="1332704042"/>
    <n v="1327523642"/>
    <b v="1"/>
    <x v="39"/>
    <b v="1"/>
    <s v="music/rock"/>
    <n v="114.72"/>
    <n v="115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x v="51"/>
    <n v="7635"/>
    <x v="0"/>
    <s v="US"/>
    <s v="USD"/>
    <n v="1384363459"/>
    <n v="1381767859"/>
    <b v="1"/>
    <x v="162"/>
    <b v="1"/>
    <s v="music/rock"/>
    <n v="101.8"/>
    <n v="102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x v="10"/>
    <n v="5300"/>
    <x v="0"/>
    <s v="US"/>
    <s v="USD"/>
    <n v="1276574400"/>
    <n v="1270576379"/>
    <b v="1"/>
    <x v="33"/>
    <b v="1"/>
    <s v="music/rock"/>
    <n v="106"/>
    <n v="1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x v="23"/>
    <n v="4140"/>
    <x v="0"/>
    <s v="CA"/>
    <s v="CAD"/>
    <n v="1409506291"/>
    <n v="1406914291"/>
    <b v="1"/>
    <x v="241"/>
    <b v="1"/>
    <s v="music/rock"/>
    <n v="103.49999999999999"/>
    <n v="104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x v="31"/>
    <n v="38743.839999999997"/>
    <x v="0"/>
    <s v="US"/>
    <s v="USD"/>
    <n v="1346344425"/>
    <n v="1343320425"/>
    <b v="1"/>
    <x v="284"/>
    <b v="1"/>
    <s v="music/rock"/>
    <n v="154.97535999999999"/>
    <n v="155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x v="36"/>
    <n v="24321.1"/>
    <x v="0"/>
    <s v="US"/>
    <s v="USD"/>
    <n v="1375908587"/>
    <n v="1372884587"/>
    <b v="1"/>
    <x v="285"/>
    <b v="1"/>
    <s v="music/rock"/>
    <n v="162.14066666666668"/>
    <n v="163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x v="9"/>
    <n v="3132.63"/>
    <x v="0"/>
    <s v="US"/>
    <s v="USD"/>
    <n v="1251777600"/>
    <n v="1247504047"/>
    <b v="1"/>
    <x v="32"/>
    <b v="1"/>
    <s v="music/rock"/>
    <n v="104.42100000000001"/>
    <n v="105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x v="36"/>
    <n v="15918.65"/>
    <x v="0"/>
    <s v="US"/>
    <s v="USD"/>
    <n v="1346765347"/>
    <n v="1343741347"/>
    <b v="1"/>
    <x v="286"/>
    <b v="1"/>
    <s v="music/rock"/>
    <n v="106.12433333333333"/>
    <n v="107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x v="115"/>
    <n v="10071"/>
    <x v="0"/>
    <s v="US"/>
    <s v="USD"/>
    <n v="1403661600"/>
    <n v="1401196766"/>
    <b v="1"/>
    <x v="245"/>
    <b v="1"/>
    <s v="music/rock"/>
    <n v="154.93846153846152"/>
    <n v="155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x v="235"/>
    <n v="13864.17"/>
    <x v="0"/>
    <s v="US"/>
    <s v="USD"/>
    <n v="1395624170"/>
    <n v="1392171770"/>
    <b v="1"/>
    <x v="143"/>
    <b v="1"/>
    <s v="music/rock"/>
    <n v="110.77157238734421"/>
    <n v="11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x v="36"/>
    <n v="16636.78"/>
    <x v="0"/>
    <s v="US"/>
    <s v="USD"/>
    <n v="1299003054"/>
    <n v="1291227054"/>
    <b v="1"/>
    <x v="208"/>
    <b v="1"/>
    <s v="music/rock"/>
    <n v="110.91186666666665"/>
    <n v="111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x v="39"/>
    <n v="7750"/>
    <x v="0"/>
    <s v="US"/>
    <s v="USD"/>
    <n v="1375033836"/>
    <n v="1373305836"/>
    <b v="1"/>
    <x v="142"/>
    <b v="1"/>
    <s v="music/rock"/>
    <n v="110.71428571428572"/>
    <n v="111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x v="36"/>
    <n v="18542"/>
    <x v="0"/>
    <s v="US"/>
    <s v="USD"/>
    <n v="1386565140"/>
    <n v="1383909855"/>
    <b v="1"/>
    <x v="220"/>
    <b v="1"/>
    <s v="music/rock"/>
    <n v="123.61333333333333"/>
    <n v="124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x v="28"/>
    <n v="2110.5"/>
    <x v="0"/>
    <s v="US"/>
    <s v="USD"/>
    <n v="1362974400"/>
    <n v="1360948389"/>
    <b v="1"/>
    <x v="19"/>
    <b v="1"/>
    <s v="music/rock"/>
    <n v="211.05"/>
    <n v="212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x v="13"/>
    <n v="2020"/>
    <x v="0"/>
    <s v="US"/>
    <s v="USD"/>
    <n v="1483203540"/>
    <n v="1481175482"/>
    <b v="0"/>
    <x v="162"/>
    <b v="1"/>
    <s v="theater/plays"/>
    <n v="101"/>
    <n v="1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x v="13"/>
    <n v="2033"/>
    <x v="0"/>
    <s v="GB"/>
    <s v="GBP"/>
    <n v="1434808775"/>
    <n v="1433512775"/>
    <b v="0"/>
    <x v="287"/>
    <b v="1"/>
    <s v="theater/plays"/>
    <n v="101.64999999999999"/>
    <n v="102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x v="15"/>
    <n v="1625"/>
    <x v="0"/>
    <s v="GB"/>
    <s v="GBP"/>
    <n v="1424181600"/>
    <n v="1423041227"/>
    <b v="0"/>
    <x v="9"/>
    <b v="1"/>
    <s v="theater/plays"/>
    <n v="108.33333333333333"/>
    <n v="109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x v="49"/>
    <n v="605"/>
    <x v="0"/>
    <s v="GB"/>
    <s v="GBP"/>
    <n v="1434120856"/>
    <n v="1428936856"/>
    <b v="0"/>
    <x v="20"/>
    <b v="1"/>
    <s v="theater/plays"/>
    <n v="242"/>
    <n v="2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x v="23"/>
    <n v="4018"/>
    <x v="0"/>
    <s v="US"/>
    <s v="USD"/>
    <n v="1470801600"/>
    <n v="1468122163"/>
    <b v="0"/>
    <x v="42"/>
    <b v="1"/>
    <s v="theater/plays"/>
    <n v="100.44999999999999"/>
    <n v="101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x v="15"/>
    <n v="1876"/>
    <x v="0"/>
    <s v="US"/>
    <s v="USD"/>
    <n v="1483499645"/>
    <n v="1480907645"/>
    <b v="0"/>
    <x v="47"/>
    <b v="1"/>
    <s v="theater/plays"/>
    <n v="125.06666666666666"/>
    <n v="126"/>
    <n v="36.07692307692308"/>
    <x v="1"/>
    <s v="plays"/>
    <x v="1289"/>
    <d v="2017-01-04T03:14:05"/>
  </r>
  <r>
    <n v="1290"/>
    <s v="I Died... I Came Back, ... Whatever"/>
    <s v="Sometimes your Heart has to STOP for your Life to START."/>
    <x v="8"/>
    <n v="3800"/>
    <x v="0"/>
    <s v="US"/>
    <s v="USD"/>
    <n v="1429772340"/>
    <n v="1427121931"/>
    <b v="0"/>
    <x v="48"/>
    <b v="1"/>
    <s v="theater/plays"/>
    <n v="108.57142857142857"/>
    <n v="109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x v="9"/>
    <n v="4371"/>
    <x v="0"/>
    <s v="US"/>
    <s v="USD"/>
    <n v="1428390000"/>
    <n v="1425224391"/>
    <b v="0"/>
    <x v="288"/>
    <b v="1"/>
    <s v="theater/plays"/>
    <n v="145.70000000000002"/>
    <n v="146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x v="180"/>
    <n v="1870"/>
    <x v="0"/>
    <s v="GB"/>
    <s v="GBP"/>
    <n v="1444172340"/>
    <n v="1441822828"/>
    <b v="0"/>
    <x v="47"/>
    <b v="1"/>
    <s v="theater/plays"/>
    <n v="110.00000000000001"/>
    <n v="110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x v="36"/>
    <n v="15335"/>
    <x v="0"/>
    <s v="US"/>
    <s v="USD"/>
    <n v="1447523371"/>
    <n v="1444927771"/>
    <b v="0"/>
    <x v="148"/>
    <b v="1"/>
    <s v="theater/plays"/>
    <n v="102.23333333333333"/>
    <n v="10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x v="2"/>
    <n v="610"/>
    <x v="0"/>
    <s v="GB"/>
    <s v="GBP"/>
    <n v="1445252400"/>
    <n v="1443696797"/>
    <b v="0"/>
    <x v="19"/>
    <b v="1"/>
    <s v="theater/plays"/>
    <n v="122"/>
    <n v="1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x v="30"/>
    <n v="2549"/>
    <x v="0"/>
    <s v="GB"/>
    <s v="GBP"/>
    <n v="1438189200"/>
    <n v="1435585497"/>
    <b v="0"/>
    <x v="31"/>
    <b v="1"/>
    <s v="theater/plays"/>
    <n v="101.96000000000001"/>
    <n v="102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x v="16"/>
    <n v="1200"/>
    <x v="0"/>
    <s v="GB"/>
    <s v="GBP"/>
    <n v="1457914373"/>
    <n v="1456189973"/>
    <b v="0"/>
    <x v="23"/>
    <b v="1"/>
    <s v="theater/plays"/>
    <n v="141.1764705882353"/>
    <n v="142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x v="22"/>
    <n v="21905"/>
    <x v="0"/>
    <s v="US"/>
    <s v="USD"/>
    <n v="1462125358"/>
    <n v="1459533358"/>
    <b v="0"/>
    <x v="146"/>
    <b v="1"/>
    <s v="theater/plays"/>
    <n v="109.52500000000001"/>
    <n v="110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x v="13"/>
    <n v="2093"/>
    <x v="0"/>
    <s v="GB"/>
    <s v="GBP"/>
    <n v="1461860432"/>
    <n v="1459268432"/>
    <b v="0"/>
    <x v="51"/>
    <b v="1"/>
    <s v="theater/plays"/>
    <n v="104.65"/>
    <n v="10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x v="8"/>
    <n v="4340"/>
    <x v="0"/>
    <s v="US"/>
    <s v="USD"/>
    <n v="1436902359"/>
    <n v="1434310359"/>
    <b v="0"/>
    <x v="58"/>
    <b v="1"/>
    <s v="theater/plays"/>
    <n v="124"/>
    <n v="1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x v="9"/>
    <n v="4050"/>
    <x v="0"/>
    <s v="US"/>
    <s v="USD"/>
    <n v="1464807420"/>
    <n v="1461427938"/>
    <b v="0"/>
    <x v="54"/>
    <b v="1"/>
    <s v="theater/plays"/>
    <n v="135"/>
    <n v="1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x v="13"/>
    <n v="2055"/>
    <x v="0"/>
    <s v="US"/>
    <s v="USD"/>
    <n v="1437447600"/>
    <n v="1436551178"/>
    <b v="0"/>
    <x v="60"/>
    <b v="1"/>
    <s v="theater/plays"/>
    <n v="102.75000000000001"/>
    <n v="103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x v="30"/>
    <n v="2500"/>
    <x v="0"/>
    <s v="US"/>
    <s v="USD"/>
    <n v="1480559011"/>
    <n v="1477963411"/>
    <b v="0"/>
    <x v="133"/>
    <b v="1"/>
    <s v="theater/plays"/>
    <n v="100"/>
    <n v="100"/>
    <n v="50"/>
    <x v="1"/>
    <s v="plays"/>
    <x v="1302"/>
    <d v="2016-12-01T02:23:31"/>
  </r>
  <r>
    <n v="1303"/>
    <s v="Forward Arena Theatre Company: Summer Season"/>
    <s v="Groundbreaking queer theatre."/>
    <x v="8"/>
    <n v="4559.13"/>
    <x v="0"/>
    <s v="GB"/>
    <s v="GBP"/>
    <n v="1469962800"/>
    <n v="1468578920"/>
    <b v="0"/>
    <x v="52"/>
    <b v="1"/>
    <s v="theater/plays"/>
    <n v="130.26085714285716"/>
    <n v="131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x v="79"/>
    <n v="15851"/>
    <x v="1"/>
    <s v="GB"/>
    <s v="GBP"/>
    <n v="1489376405"/>
    <n v="1484196005"/>
    <b v="0"/>
    <x v="201"/>
    <b v="0"/>
    <s v="technology/wearables"/>
    <n v="39.627499999999998"/>
    <n v="40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x v="11"/>
    <n v="7793"/>
    <x v="1"/>
    <s v="US"/>
    <s v="USD"/>
    <n v="1469122200"/>
    <n v="1466611108"/>
    <b v="0"/>
    <x v="48"/>
    <b v="0"/>
    <s v="technology/wearables"/>
    <n v="25.976666666666663"/>
    <n v="26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x v="74"/>
    <n v="71771"/>
    <x v="1"/>
    <s v="US"/>
    <s v="USD"/>
    <n v="1417690734"/>
    <n v="1415098734"/>
    <b v="0"/>
    <x v="289"/>
    <b v="0"/>
    <s v="technology/wearables"/>
    <n v="65.24636363636364"/>
    <n v="66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x v="63"/>
    <n v="5757"/>
    <x v="1"/>
    <s v="US"/>
    <s v="USD"/>
    <n v="1455710679"/>
    <n v="1453118679"/>
    <b v="0"/>
    <x v="43"/>
    <b v="0"/>
    <s v="technology/wearables"/>
    <n v="11.514000000000001"/>
    <n v="12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x v="3"/>
    <n v="1136"/>
    <x v="1"/>
    <s v="US"/>
    <s v="USD"/>
    <n v="1475937812"/>
    <n v="1472481812"/>
    <b v="0"/>
    <x v="44"/>
    <b v="0"/>
    <s v="technology/wearables"/>
    <n v="11.360000000000001"/>
    <n v="12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x v="236"/>
    <n v="12879"/>
    <x v="1"/>
    <s v="US"/>
    <s v="USD"/>
    <n v="1444943468"/>
    <n v="1441919468"/>
    <b v="0"/>
    <x v="2"/>
    <b v="0"/>
    <s v="technology/wearables"/>
    <n v="111.99130434782609"/>
    <n v="112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x v="22"/>
    <n v="3100"/>
    <x v="1"/>
    <s v="US"/>
    <s v="USD"/>
    <n v="1471622450"/>
    <n v="1467734450"/>
    <b v="0"/>
    <x v="54"/>
    <b v="0"/>
    <s v="technology/wearables"/>
    <n v="15.5"/>
    <n v="16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x v="65"/>
    <n v="80070"/>
    <x v="1"/>
    <s v="US"/>
    <s v="USD"/>
    <n v="1480536919"/>
    <n v="1477509319"/>
    <b v="0"/>
    <x v="61"/>
    <b v="0"/>
    <s v="technology/wearables"/>
    <n v="32.027999999999999"/>
    <n v="33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x v="210"/>
    <n v="28"/>
    <x v="1"/>
    <s v="US"/>
    <s v="USD"/>
    <n v="1429375922"/>
    <n v="1426783922"/>
    <b v="0"/>
    <x v="29"/>
    <b v="0"/>
    <s v="technology/wearables"/>
    <n v="0.60869565217391308"/>
    <n v="1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x v="79"/>
    <n v="12446"/>
    <x v="1"/>
    <s v="US"/>
    <s v="USD"/>
    <n v="1457024514"/>
    <n v="1454432514"/>
    <b v="0"/>
    <x v="259"/>
    <b v="0"/>
    <s v="technology/wearables"/>
    <n v="31.114999999999998"/>
    <n v="32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x v="237"/>
    <n v="2028"/>
    <x v="1"/>
    <s v="US"/>
    <s v="USD"/>
    <n v="1477065860"/>
    <n v="1471881860"/>
    <b v="0"/>
    <x v="202"/>
    <b v="0"/>
    <s v="technology/wearables"/>
    <n v="1.1266666666666667"/>
    <n v="2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x v="57"/>
    <n v="40404"/>
    <x v="1"/>
    <s v="US"/>
    <s v="USD"/>
    <n v="1446771600"/>
    <n v="1443700648"/>
    <b v="0"/>
    <x v="290"/>
    <b v="0"/>
    <s v="technology/wearables"/>
    <n v="40.404000000000003"/>
    <n v="41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x v="96"/>
    <n v="1"/>
    <x v="1"/>
    <s v="US"/>
    <s v="USD"/>
    <n v="1456700709"/>
    <n v="1453676709"/>
    <b v="0"/>
    <x v="29"/>
    <b v="0"/>
    <s v="technology/wearables"/>
    <n v="1.3333333333333333E-3"/>
    <n v="1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x v="61"/>
    <n v="11467"/>
    <x v="1"/>
    <s v="DK"/>
    <s v="DKK"/>
    <n v="1469109600"/>
    <n v="1464586746"/>
    <b v="0"/>
    <x v="10"/>
    <b v="0"/>
    <s v="technology/wearables"/>
    <n v="5.7334999999999994"/>
    <n v="6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x v="79"/>
    <n v="6130"/>
    <x v="1"/>
    <s v="US"/>
    <s v="USD"/>
    <n v="1420938172"/>
    <n v="1418346172"/>
    <b v="0"/>
    <x v="125"/>
    <b v="0"/>
    <s v="technology/wearables"/>
    <n v="15.324999999999999"/>
    <n v="16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x v="238"/>
    <n v="876"/>
    <x v="1"/>
    <s v="GB"/>
    <s v="GBP"/>
    <n v="1405094400"/>
    <n v="1403810965"/>
    <b v="0"/>
    <x v="82"/>
    <b v="0"/>
    <s v="technology/wearables"/>
    <n v="15.103448275862069"/>
    <n v="16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x v="57"/>
    <n v="503"/>
    <x v="1"/>
    <s v="NL"/>
    <s v="EUR"/>
    <n v="1483138800"/>
    <n v="1480610046"/>
    <b v="0"/>
    <x v="83"/>
    <b v="0"/>
    <s v="technology/wearables"/>
    <n v="0.503"/>
    <n v="1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x v="239"/>
    <n v="6019"/>
    <x v="1"/>
    <s v="SE"/>
    <s v="SEK"/>
    <n v="1482515937"/>
    <n v="1479923937"/>
    <b v="0"/>
    <x v="63"/>
    <b v="0"/>
    <s v="technology/wearables"/>
    <n v="1.3028138528138529"/>
    <n v="2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x v="19"/>
    <n v="106"/>
    <x v="1"/>
    <s v="GB"/>
    <s v="GBP"/>
    <n v="1432223125"/>
    <n v="1429631125"/>
    <b v="0"/>
    <x v="80"/>
    <b v="0"/>
    <s v="technology/wearables"/>
    <n v="0.30285714285714288"/>
    <n v="1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x v="36"/>
    <n v="1332"/>
    <x v="1"/>
    <s v="US"/>
    <s v="USD"/>
    <n v="1461653700"/>
    <n v="1458665146"/>
    <b v="0"/>
    <x v="34"/>
    <b v="0"/>
    <s v="technology/wearables"/>
    <n v="8.8800000000000008"/>
    <n v="9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x v="63"/>
    <n v="4920"/>
    <x v="1"/>
    <s v="US"/>
    <s v="USD"/>
    <n v="1476371552"/>
    <n v="1473779552"/>
    <b v="0"/>
    <x v="240"/>
    <b v="0"/>
    <s v="technology/wearables"/>
    <n v="9.84"/>
    <n v="10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x v="22"/>
    <n v="486"/>
    <x v="1"/>
    <s v="US"/>
    <s v="USD"/>
    <n v="1483063435"/>
    <n v="1480471435"/>
    <b v="0"/>
    <x v="22"/>
    <b v="0"/>
    <s v="technology/wearables"/>
    <n v="2.4299999999999997"/>
    <n v="3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x v="57"/>
    <n v="1130"/>
    <x v="1"/>
    <s v="US"/>
    <s v="USD"/>
    <n v="1421348428"/>
    <n v="1417460428"/>
    <b v="0"/>
    <x v="202"/>
    <b v="0"/>
    <s v="technology/wearables"/>
    <n v="1.1299999999999999"/>
    <n v="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x v="240"/>
    <n v="1705"/>
    <x v="1"/>
    <s v="US"/>
    <s v="USD"/>
    <n v="1432916235"/>
    <n v="1430324235"/>
    <b v="0"/>
    <x v="14"/>
    <b v="0"/>
    <s v="technology/wearables"/>
    <n v="3.5520833333333335"/>
    <n v="4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x v="96"/>
    <n v="1748"/>
    <x v="1"/>
    <s v="US"/>
    <s v="USD"/>
    <n v="1476458734"/>
    <n v="1472570734"/>
    <b v="0"/>
    <x v="41"/>
    <b v="0"/>
    <s v="technology/wearables"/>
    <n v="2.3306666666666667"/>
    <n v="3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x v="63"/>
    <n v="408"/>
    <x v="1"/>
    <s v="US"/>
    <s v="USD"/>
    <n v="1417501145"/>
    <n v="1414041545"/>
    <b v="0"/>
    <x v="82"/>
    <b v="0"/>
    <s v="technology/wearables"/>
    <n v="0.81600000000000006"/>
    <n v="1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x v="19"/>
    <n v="7873"/>
    <x v="1"/>
    <s v="US"/>
    <s v="USD"/>
    <n v="1467432000"/>
    <n v="1464763109"/>
    <b v="0"/>
    <x v="133"/>
    <b v="0"/>
    <s v="technology/wearables"/>
    <n v="22.494285714285713"/>
    <n v="23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x v="65"/>
    <n v="3417"/>
    <x v="1"/>
    <s v="US"/>
    <s v="USD"/>
    <n v="1471435554"/>
    <n v="1468843554"/>
    <b v="0"/>
    <x v="69"/>
    <b v="0"/>
    <s v="technology/wearables"/>
    <n v="1.3668"/>
    <n v="2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x v="241"/>
    <n v="0"/>
    <x v="1"/>
    <s v="CH"/>
    <s v="CHF"/>
    <n v="1485480408"/>
    <n v="1482888408"/>
    <b v="0"/>
    <x v="78"/>
    <b v="0"/>
    <s v="technology/wearables"/>
    <n v="0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x v="30"/>
    <n v="0"/>
    <x v="1"/>
    <s v="AU"/>
    <s v="AUD"/>
    <n v="1405478025"/>
    <n v="1402886025"/>
    <b v="0"/>
    <x v="78"/>
    <b v="0"/>
    <s v="technology/wearables"/>
    <n v="0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x v="242"/>
    <n v="14303"/>
    <x v="1"/>
    <s v="US"/>
    <s v="USD"/>
    <n v="1457721287"/>
    <n v="1455129287"/>
    <b v="0"/>
    <x v="222"/>
    <b v="0"/>
    <s v="technology/wearables"/>
    <n v="10.754135338345865"/>
    <n v="11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x v="31"/>
    <n v="4940"/>
    <x v="1"/>
    <s v="US"/>
    <s v="USD"/>
    <n v="1449354502"/>
    <n v="1446762502"/>
    <b v="0"/>
    <x v="38"/>
    <b v="0"/>
    <s v="technology/wearables"/>
    <n v="19.759999999999998"/>
    <n v="20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x v="57"/>
    <n v="84947"/>
    <x v="1"/>
    <s v="US"/>
    <s v="USD"/>
    <n v="1418849028"/>
    <n v="1415825028"/>
    <b v="0"/>
    <x v="291"/>
    <b v="0"/>
    <s v="technology/wearables"/>
    <n v="84.946999999999989"/>
    <n v="8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x v="63"/>
    <n v="24691"/>
    <x v="1"/>
    <s v="US"/>
    <s v="USD"/>
    <n v="1488549079"/>
    <n v="1485957079"/>
    <b v="0"/>
    <x v="205"/>
    <b v="0"/>
    <s v="technology/wearables"/>
    <n v="49.381999999999998"/>
    <n v="50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x v="11"/>
    <n v="991"/>
    <x v="1"/>
    <s v="US"/>
    <s v="USD"/>
    <n v="1438543033"/>
    <n v="1435951033"/>
    <b v="0"/>
    <x v="41"/>
    <b v="0"/>
    <s v="technology/wearables"/>
    <n v="3.3033333333333332"/>
    <n v="4"/>
    <n v="66.066666666666663"/>
    <x v="2"/>
    <s v="wearables"/>
    <x v="1338"/>
    <d v="2015-08-02T19:17:13"/>
  </r>
  <r>
    <n v="1339"/>
    <s v="Linkoo (Canceled)"/>
    <s v="World's Smallest customizable Phone &amp; GPS Watch for kids !"/>
    <x v="63"/>
    <n v="3317"/>
    <x v="1"/>
    <s v="US"/>
    <s v="USD"/>
    <n v="1418056315"/>
    <n v="1414164715"/>
    <b v="0"/>
    <x v="77"/>
    <b v="0"/>
    <s v="technology/wearables"/>
    <n v="6.6339999999999995"/>
    <n v="7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x v="243"/>
    <n v="0"/>
    <x v="1"/>
    <s v="US"/>
    <s v="USD"/>
    <n v="1408112253"/>
    <n v="1405520253"/>
    <b v="0"/>
    <x v="78"/>
    <b v="0"/>
    <s v="technology/wearables"/>
    <n v="0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x v="31"/>
    <n v="17590"/>
    <x v="1"/>
    <s v="GB"/>
    <s v="GBP"/>
    <n v="1475333917"/>
    <n v="1472569117"/>
    <b v="0"/>
    <x v="67"/>
    <b v="0"/>
    <s v="technology/wearables"/>
    <n v="70.36"/>
    <n v="71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x v="63"/>
    <n v="100"/>
    <x v="1"/>
    <s v="US"/>
    <s v="USD"/>
    <n v="1437161739"/>
    <n v="1434569739"/>
    <b v="0"/>
    <x v="29"/>
    <b v="0"/>
    <s v="technology/wearables"/>
    <n v="0.2"/>
    <n v="1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x v="63"/>
    <n v="51149"/>
    <x v="1"/>
    <s v="US"/>
    <s v="USD"/>
    <n v="1471579140"/>
    <n v="1466512683"/>
    <b v="0"/>
    <x v="292"/>
    <b v="0"/>
    <s v="technology/wearables"/>
    <n v="102.298"/>
    <n v="103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x v="15"/>
    <n v="5666"/>
    <x v="0"/>
    <s v="CA"/>
    <s v="CAD"/>
    <n v="1467313039"/>
    <n v="1464807439"/>
    <b v="0"/>
    <x v="237"/>
    <b v="1"/>
    <s v="publishing/nonfiction"/>
    <n v="377.73333333333335"/>
    <n v="378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x v="43"/>
    <n v="375"/>
    <x v="0"/>
    <s v="US"/>
    <s v="USD"/>
    <n v="1405366359"/>
    <n v="1402342359"/>
    <b v="0"/>
    <x v="63"/>
    <b v="1"/>
    <s v="publishing/nonfiction"/>
    <n v="125"/>
    <n v="1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x v="244"/>
    <n v="7219"/>
    <x v="0"/>
    <s v="US"/>
    <s v="USD"/>
    <n v="1372297751"/>
    <n v="1369705751"/>
    <b v="0"/>
    <x v="184"/>
    <b v="1"/>
    <s v="publishing/nonfiction"/>
    <n v="147.32653061224491"/>
    <n v="148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x v="30"/>
    <n v="2555"/>
    <x v="0"/>
    <s v="US"/>
    <s v="USD"/>
    <n v="1425741525"/>
    <n v="1423149525"/>
    <b v="0"/>
    <x v="162"/>
    <b v="1"/>
    <s v="publishing/nonfiction"/>
    <n v="102.2"/>
    <n v="103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x v="245"/>
    <n v="5985"/>
    <x v="0"/>
    <s v="US"/>
    <s v="USD"/>
    <n v="1418904533"/>
    <n v="1416485333"/>
    <b v="0"/>
    <x v="55"/>
    <b v="1"/>
    <s v="publishing/nonfiction"/>
    <n v="101.8723404255319"/>
    <n v="102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x v="10"/>
    <n v="10210"/>
    <x v="0"/>
    <s v="CA"/>
    <s v="CAD"/>
    <n v="1450249140"/>
    <n v="1447055935"/>
    <b v="0"/>
    <x v="293"/>
    <b v="1"/>
    <s v="publishing/nonfiction"/>
    <n v="204.2"/>
    <n v="205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x v="10"/>
    <n v="5202.5"/>
    <x v="0"/>
    <s v="US"/>
    <s v="USD"/>
    <n v="1451089134"/>
    <n v="1448497134"/>
    <b v="0"/>
    <x v="76"/>
    <b v="1"/>
    <s v="publishing/nonfiction"/>
    <n v="104.05"/>
    <n v="1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x v="22"/>
    <n v="20253"/>
    <x v="0"/>
    <s v="US"/>
    <s v="USD"/>
    <n v="1455299144"/>
    <n v="1452707144"/>
    <b v="0"/>
    <x v="148"/>
    <b v="1"/>
    <s v="publishing/nonfiction"/>
    <n v="101.265"/>
    <n v="102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x v="3"/>
    <n v="13614"/>
    <x v="0"/>
    <s v="US"/>
    <s v="USD"/>
    <n v="1441425540"/>
    <n v="1436968366"/>
    <b v="0"/>
    <x v="294"/>
    <b v="1"/>
    <s v="publishing/nonfiction"/>
    <n v="136.13999999999999"/>
    <n v="137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x v="28"/>
    <n v="1336"/>
    <x v="0"/>
    <s v="US"/>
    <s v="USD"/>
    <n v="1362960000"/>
    <n v="1359946188"/>
    <b v="0"/>
    <x v="288"/>
    <b v="1"/>
    <s v="publishing/nonfiction"/>
    <n v="133.6"/>
    <n v="134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x v="38"/>
    <n v="1563"/>
    <x v="0"/>
    <s v="GB"/>
    <s v="GBP"/>
    <n v="1465672979"/>
    <n v="1463080979"/>
    <b v="0"/>
    <x v="31"/>
    <b v="1"/>
    <s v="publishing/nonfiction"/>
    <n v="130.25"/>
    <n v="131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x v="30"/>
    <n v="3067"/>
    <x v="0"/>
    <s v="GB"/>
    <s v="GBP"/>
    <n v="1354269600"/>
    <n v="1351663605"/>
    <b v="0"/>
    <x v="212"/>
    <b v="1"/>
    <s v="publishing/nonfiction"/>
    <n v="122.67999999999999"/>
    <n v="123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x v="104"/>
    <n v="6215.56"/>
    <x v="0"/>
    <s v="US"/>
    <s v="USD"/>
    <n v="1372985760"/>
    <n v="1370393760"/>
    <b v="0"/>
    <x v="45"/>
    <b v="1"/>
    <s v="publishing/nonfiction"/>
    <n v="182.81058823529412"/>
    <n v="183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x v="13"/>
    <n v="2506"/>
    <x v="0"/>
    <s v="US"/>
    <s v="USD"/>
    <n v="1362117540"/>
    <n v="1359587137"/>
    <b v="0"/>
    <x v="71"/>
    <b v="1"/>
    <s v="publishing/nonfiction"/>
    <n v="125.29999999999998"/>
    <n v="126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x v="9"/>
    <n v="3350"/>
    <x v="0"/>
    <s v="US"/>
    <s v="USD"/>
    <n v="1309009323"/>
    <n v="1306417323"/>
    <b v="0"/>
    <x v="72"/>
    <b v="1"/>
    <s v="publishing/nonfiction"/>
    <n v="111.66666666666667"/>
    <n v="112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x v="246"/>
    <n v="764"/>
    <x v="0"/>
    <s v="US"/>
    <s v="USD"/>
    <n v="1309980790"/>
    <n v="1304623990"/>
    <b v="0"/>
    <x v="10"/>
    <b v="1"/>
    <s v="publishing/nonfiction"/>
    <n v="115.75757575757575"/>
    <n v="116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x v="15"/>
    <n v="2598"/>
    <x v="0"/>
    <s v="US"/>
    <s v="USD"/>
    <n v="1343943420"/>
    <n v="1341524220"/>
    <b v="0"/>
    <x v="75"/>
    <b v="1"/>
    <s v="publishing/nonfiction"/>
    <n v="173.2"/>
    <n v="174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x v="12"/>
    <n v="7559"/>
    <x v="0"/>
    <s v="GB"/>
    <s v="GBP"/>
    <n v="1403370772"/>
    <n v="1400778772"/>
    <b v="0"/>
    <x v="295"/>
    <b v="1"/>
    <s v="publishing/nonfiction"/>
    <n v="125.98333333333333"/>
    <n v="126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x v="28"/>
    <n v="1091"/>
    <x v="0"/>
    <s v="US"/>
    <s v="USD"/>
    <n v="1378592731"/>
    <n v="1373408731"/>
    <b v="0"/>
    <x v="20"/>
    <b v="1"/>
    <s v="publishing/nonfiction"/>
    <n v="109.1"/>
    <n v="110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x v="48"/>
    <n v="200"/>
    <x v="0"/>
    <s v="US"/>
    <s v="USD"/>
    <n v="1455523140"/>
    <n v="1453925727"/>
    <b v="0"/>
    <x v="81"/>
    <b v="1"/>
    <s v="publishing/nonfiction"/>
    <n v="100"/>
    <n v="100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x v="247"/>
    <n v="49830"/>
    <x v="0"/>
    <s v="DK"/>
    <s v="DKK"/>
    <n v="1420648906"/>
    <n v="1415464906"/>
    <b v="0"/>
    <x v="296"/>
    <b v="1"/>
    <s v="music/rock"/>
    <n v="118.64285714285714"/>
    <n v="119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x v="51"/>
    <n v="7520"/>
    <x v="0"/>
    <s v="US"/>
    <s v="USD"/>
    <n v="1426523752"/>
    <n v="1423935352"/>
    <b v="0"/>
    <x v="297"/>
    <b v="1"/>
    <s v="music/rock"/>
    <n v="100.26666666666667"/>
    <n v="101"/>
    <n v="81.739130434782609"/>
    <x v="4"/>
    <s v="rock"/>
    <x v="1365"/>
    <d v="2015-03-16T16:35:52"/>
  </r>
  <r>
    <n v="1366"/>
    <s v="Kick It! A Tribute to the A.K.s"/>
    <s v="A musical memorial for Alexi Petersen."/>
    <x v="51"/>
    <n v="9486.69"/>
    <x v="0"/>
    <s v="US"/>
    <s v="USD"/>
    <n v="1417049663"/>
    <n v="1413158063"/>
    <b v="0"/>
    <x v="206"/>
    <b v="1"/>
    <s v="music/rock"/>
    <n v="126.48920000000001"/>
    <n v="127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x v="10"/>
    <n v="5713"/>
    <x v="0"/>
    <s v="US"/>
    <s v="USD"/>
    <n v="1447463050"/>
    <n v="1444867450"/>
    <b v="0"/>
    <x v="240"/>
    <b v="1"/>
    <s v="music/rock"/>
    <n v="114.26"/>
    <n v="115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x v="10"/>
    <n v="5535"/>
    <x v="0"/>
    <s v="US"/>
    <s v="USD"/>
    <n v="1434342894"/>
    <n v="1432269294"/>
    <b v="0"/>
    <x v="45"/>
    <b v="1"/>
    <s v="music/rock"/>
    <n v="110.7"/>
    <n v="111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x v="248"/>
    <n v="34090.629999999997"/>
    <x v="0"/>
    <s v="US"/>
    <s v="USD"/>
    <n v="1397225746"/>
    <n v="1394633746"/>
    <b v="0"/>
    <x v="298"/>
    <b v="1"/>
    <s v="music/rock"/>
    <n v="105.34805315203954"/>
    <n v="106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x v="15"/>
    <n v="1555"/>
    <x v="0"/>
    <s v="US"/>
    <s v="USD"/>
    <n v="1381881890"/>
    <n v="1380585890"/>
    <b v="0"/>
    <x v="9"/>
    <b v="1"/>
    <s v="music/rock"/>
    <n v="103.66666666666666"/>
    <n v="104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x v="249"/>
    <n v="7495"/>
    <x v="0"/>
    <s v="US"/>
    <s v="USD"/>
    <n v="1431022342"/>
    <n v="1428430342"/>
    <b v="0"/>
    <x v="16"/>
    <b v="1"/>
    <s v="music/rock"/>
    <n v="107.08672667523933"/>
    <n v="108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x v="2"/>
    <n v="620"/>
    <x v="0"/>
    <s v="US"/>
    <s v="USD"/>
    <n v="1342115132"/>
    <n v="1339523132"/>
    <b v="0"/>
    <x v="38"/>
    <b v="1"/>
    <s v="music/rock"/>
    <n v="124"/>
    <n v="1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x v="3"/>
    <n v="10501"/>
    <x v="0"/>
    <s v="US"/>
    <s v="USD"/>
    <n v="1483138233"/>
    <n v="1480546233"/>
    <b v="0"/>
    <x v="47"/>
    <b v="1"/>
    <s v="music/rock"/>
    <n v="105.01"/>
    <n v="106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x v="15"/>
    <n v="2842"/>
    <x v="0"/>
    <s v="US"/>
    <s v="USD"/>
    <n v="1458874388"/>
    <n v="1456285988"/>
    <b v="0"/>
    <x v="36"/>
    <b v="1"/>
    <s v="music/rock"/>
    <n v="189.46666666666667"/>
    <n v="190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x v="23"/>
    <n v="6853"/>
    <x v="0"/>
    <s v="FR"/>
    <s v="EUR"/>
    <n v="1484444119"/>
    <n v="1481852119"/>
    <b v="0"/>
    <x v="280"/>
    <b v="1"/>
    <s v="music/rock"/>
    <n v="171.32499999999999"/>
    <n v="172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x v="250"/>
    <n v="9342"/>
    <x v="0"/>
    <s v="GB"/>
    <s v="GBP"/>
    <n v="1480784606"/>
    <n v="1478189006"/>
    <b v="0"/>
    <x v="129"/>
    <b v="1"/>
    <s v="music/rock"/>
    <n v="252.48648648648651"/>
    <n v="253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x v="46"/>
    <n v="1510"/>
    <x v="0"/>
    <s v="US"/>
    <s v="USD"/>
    <n v="1486095060"/>
    <n v="1484198170"/>
    <b v="0"/>
    <x v="162"/>
    <b v="1"/>
    <s v="music/rock"/>
    <n v="116.15384615384616"/>
    <n v="117"/>
    <n v="48.70967741935484"/>
    <x v="4"/>
    <s v="rock"/>
    <x v="1377"/>
    <d v="2017-02-03T04:11:00"/>
  </r>
  <r>
    <n v="1378"/>
    <s v="SIX BY SEVEN"/>
    <s v="A psychedelic post rock masterpiece!"/>
    <x v="13"/>
    <n v="4067"/>
    <x v="0"/>
    <s v="GB"/>
    <s v="GBP"/>
    <n v="1470075210"/>
    <n v="1468779210"/>
    <b v="0"/>
    <x v="182"/>
    <b v="1"/>
    <s v="music/rock"/>
    <n v="203.35000000000002"/>
    <n v="204"/>
    <n v="30.578947368421051"/>
    <x v="4"/>
    <s v="rock"/>
    <x v="1378"/>
    <d v="2016-08-01T18:13:30"/>
  </r>
  <r>
    <n v="1379"/>
    <s v="J. Walter Makes a Record"/>
    <s v="---------The long-awaited debut full-length from Justin Ruddy--------"/>
    <x v="3"/>
    <n v="11160"/>
    <x v="0"/>
    <s v="US"/>
    <s v="USD"/>
    <n v="1433504876"/>
    <n v="1430912876"/>
    <b v="0"/>
    <x v="299"/>
    <b v="1"/>
    <s v="music/rock"/>
    <n v="111.60000000000001"/>
    <n v="112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x v="251"/>
    <n v="106"/>
    <x v="0"/>
    <s v="US"/>
    <s v="USD"/>
    <n v="1433815200"/>
    <n v="1431886706"/>
    <b v="0"/>
    <x v="81"/>
    <b v="1"/>
    <s v="music/rock"/>
    <n v="424"/>
    <n v="4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x v="10"/>
    <n v="5355"/>
    <x v="0"/>
    <s v="US"/>
    <s v="USD"/>
    <n v="1482988125"/>
    <n v="1480396125"/>
    <b v="0"/>
    <x v="196"/>
    <b v="1"/>
    <s v="music/rock"/>
    <n v="107.1"/>
    <n v="108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x v="6"/>
    <n v="8349"/>
    <x v="0"/>
    <s v="US"/>
    <s v="USD"/>
    <n v="1367867536"/>
    <n v="1365275536"/>
    <b v="0"/>
    <x v="265"/>
    <b v="1"/>
    <s v="music/rock"/>
    <n v="104.3625"/>
    <n v="10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x v="41"/>
    <n v="4673"/>
    <x v="0"/>
    <s v="CA"/>
    <s v="CAD"/>
    <n v="1482457678"/>
    <n v="1480729678"/>
    <b v="0"/>
    <x v="251"/>
    <b v="1"/>
    <s v="music/rock"/>
    <n v="212.40909090909091"/>
    <n v="213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x v="8"/>
    <n v="4343"/>
    <x v="0"/>
    <s v="US"/>
    <s v="USD"/>
    <n v="1436117922"/>
    <n v="1433525922"/>
    <b v="0"/>
    <x v="287"/>
    <b v="1"/>
    <s v="music/rock"/>
    <n v="124.08571428571429"/>
    <n v="125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x v="6"/>
    <n v="8832.49"/>
    <x v="0"/>
    <s v="DE"/>
    <s v="EUR"/>
    <n v="1461931860"/>
    <n v="1457109121"/>
    <b v="0"/>
    <x v="179"/>
    <b v="1"/>
    <s v="music/rock"/>
    <n v="110.406125"/>
    <n v="111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x v="44"/>
    <n v="875"/>
    <x v="0"/>
    <s v="US"/>
    <s v="USD"/>
    <n v="1438183889"/>
    <n v="1435591889"/>
    <b v="0"/>
    <x v="25"/>
    <b v="1"/>
    <s v="music/rock"/>
    <n v="218.75"/>
    <n v="219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x v="23"/>
    <n v="5465"/>
    <x v="0"/>
    <s v="US"/>
    <s v="USD"/>
    <n v="1433305800"/>
    <n v="1430604395"/>
    <b v="0"/>
    <x v="76"/>
    <b v="1"/>
    <s v="music/rock"/>
    <n v="136.625"/>
    <n v="137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x v="10"/>
    <n v="6740.37"/>
    <x v="0"/>
    <s v="US"/>
    <s v="USD"/>
    <n v="1476720840"/>
    <n v="1474469117"/>
    <b v="0"/>
    <x v="300"/>
    <b v="1"/>
    <s v="music/rock"/>
    <n v="134.8074"/>
    <n v="135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x v="2"/>
    <n v="727"/>
    <x v="0"/>
    <s v="GB"/>
    <s v="GBP"/>
    <n v="1471087957"/>
    <n v="1468495957"/>
    <b v="0"/>
    <x v="69"/>
    <b v="1"/>
    <s v="music/rock"/>
    <n v="145.4"/>
    <n v="146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x v="70"/>
    <n v="3055"/>
    <x v="0"/>
    <s v="US"/>
    <s v="USD"/>
    <n v="1430154720"/>
    <n v="1427224606"/>
    <b v="0"/>
    <x v="10"/>
    <b v="1"/>
    <s v="music/rock"/>
    <n v="109.10714285714285"/>
    <n v="110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x v="2"/>
    <n v="551"/>
    <x v="0"/>
    <s v="US"/>
    <s v="USD"/>
    <n v="1440219540"/>
    <n v="1436369818"/>
    <b v="0"/>
    <x v="62"/>
    <b v="1"/>
    <s v="music/rock"/>
    <n v="110.2"/>
    <n v="111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x v="30"/>
    <n v="2841"/>
    <x v="0"/>
    <s v="US"/>
    <s v="USD"/>
    <n v="1456976586"/>
    <n v="1454298186"/>
    <b v="0"/>
    <x v="201"/>
    <b v="1"/>
    <s v="music/rock"/>
    <n v="113.64000000000001"/>
    <n v="114"/>
    <n v="27.317307692307693"/>
    <x v="4"/>
    <s v="rock"/>
    <x v="1392"/>
    <d v="2016-03-03T03:43:06"/>
  </r>
  <r>
    <n v="1393"/>
    <s v="WolfHunt | Social Commentary Rock Project"/>
    <s v="Rock n' Roll tales of our times"/>
    <x v="3"/>
    <n v="10235"/>
    <x v="0"/>
    <s v="US"/>
    <s v="USD"/>
    <n v="1470068523"/>
    <n v="1467476523"/>
    <b v="0"/>
    <x v="47"/>
    <b v="1"/>
    <s v="music/rock"/>
    <n v="102.35000000000001"/>
    <n v="103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x v="47"/>
    <n v="916"/>
    <x v="0"/>
    <s v="US"/>
    <s v="USD"/>
    <n v="1488337200"/>
    <n v="1484623726"/>
    <b v="0"/>
    <x v="57"/>
    <b v="1"/>
    <s v="music/rock"/>
    <n v="122.13333333333334"/>
    <n v="123"/>
    <n v="53.882352941176471"/>
    <x v="4"/>
    <s v="rock"/>
    <x v="1394"/>
    <d v="2017-03-01T03:00:00"/>
  </r>
  <r>
    <n v="1395"/>
    <s v="Quiet Oaks Full Length Album"/>
    <s v="Help Quiet Oaks record their debut album!!!"/>
    <x v="8"/>
    <n v="3916"/>
    <x v="0"/>
    <s v="US"/>
    <s v="USD"/>
    <n v="1484430481"/>
    <n v="1481838481"/>
    <b v="0"/>
    <x v="141"/>
    <b v="1"/>
    <s v="music/rock"/>
    <n v="111.88571428571427"/>
    <n v="112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x v="12"/>
    <n v="6438"/>
    <x v="0"/>
    <s v="US"/>
    <s v="USD"/>
    <n v="1423871882"/>
    <n v="1421279882"/>
    <b v="0"/>
    <x v="196"/>
    <b v="1"/>
    <s v="music/rock"/>
    <n v="107.3"/>
    <n v="108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x v="3"/>
    <n v="11385"/>
    <x v="0"/>
    <s v="US"/>
    <s v="USD"/>
    <n v="1477603140"/>
    <n v="1475013710"/>
    <b v="0"/>
    <x v="150"/>
    <b v="1"/>
    <s v="music/rock"/>
    <n v="113.85000000000001"/>
    <n v="114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x v="85"/>
    <n v="4826"/>
    <x v="0"/>
    <s v="US"/>
    <s v="USD"/>
    <n v="1467752334"/>
    <n v="1465160334"/>
    <b v="0"/>
    <x v="71"/>
    <b v="1"/>
    <s v="music/rock"/>
    <n v="109.68181818181819"/>
    <n v="110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x v="7"/>
    <n v="11353"/>
    <x v="0"/>
    <s v="US"/>
    <s v="USD"/>
    <n v="1412640373"/>
    <n v="1410048373"/>
    <b v="0"/>
    <x v="192"/>
    <b v="1"/>
    <s v="music/rock"/>
    <n v="126.14444444444443"/>
    <n v="127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x v="18"/>
    <n v="586"/>
    <x v="0"/>
    <s v="GB"/>
    <s v="GBP"/>
    <n v="1465709400"/>
    <n v="1462695073"/>
    <b v="0"/>
    <x v="69"/>
    <b v="1"/>
    <s v="music/rock"/>
    <n v="167.42857142857144"/>
    <n v="168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x v="30"/>
    <n v="12413"/>
    <x v="0"/>
    <s v="US"/>
    <s v="USD"/>
    <n v="1369612474"/>
    <n v="1367798074"/>
    <b v="0"/>
    <x v="301"/>
    <b v="1"/>
    <s v="music/rock"/>
    <n v="496.52000000000004"/>
    <n v="497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x v="30"/>
    <n v="2729"/>
    <x v="0"/>
    <s v="GB"/>
    <s v="GBP"/>
    <n v="1430439411"/>
    <n v="1425259011"/>
    <b v="0"/>
    <x v="116"/>
    <b v="1"/>
    <s v="music/rock"/>
    <n v="109.16"/>
    <n v="110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x v="23"/>
    <n v="4103"/>
    <x v="0"/>
    <s v="US"/>
    <s v="USD"/>
    <n v="1374802235"/>
    <n v="1372210235"/>
    <b v="0"/>
    <x v="36"/>
    <b v="1"/>
    <s v="music/rock"/>
    <n v="102.57499999999999"/>
    <n v="103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x v="107"/>
    <n v="241"/>
    <x v="2"/>
    <s v="GB"/>
    <s v="GBP"/>
    <n v="1424607285"/>
    <n v="1422447285"/>
    <b v="1"/>
    <x v="81"/>
    <b v="0"/>
    <s v="publishing/translations"/>
    <n v="1.6620689655172414"/>
    <n v="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x v="31"/>
    <n v="105"/>
    <x v="2"/>
    <s v="US"/>
    <s v="USD"/>
    <n v="1417195201"/>
    <n v="1414599601"/>
    <b v="1"/>
    <x v="57"/>
    <b v="0"/>
    <s v="publishing/translations"/>
    <n v="0.42"/>
    <n v="1"/>
    <n v="6.1764705882352944"/>
    <x v="3"/>
    <s v="translations"/>
    <x v="1405"/>
    <d v="2014-11-28T17:20:01"/>
  </r>
  <r>
    <n v="1406"/>
    <s v="Man Down! Translation project"/>
    <s v="The White coat and the battle dress uniform"/>
    <x v="14"/>
    <n v="15"/>
    <x v="2"/>
    <s v="IT"/>
    <s v="EUR"/>
    <n v="1449914400"/>
    <n v="1445336607"/>
    <b v="0"/>
    <x v="83"/>
    <b v="0"/>
    <s v="publishing/translations"/>
    <n v="0.125"/>
    <n v="1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x v="9"/>
    <n v="15"/>
    <x v="2"/>
    <s v="US"/>
    <s v="USD"/>
    <n v="1407847978"/>
    <n v="1405687978"/>
    <b v="0"/>
    <x v="84"/>
    <b v="0"/>
    <s v="publishing/translations"/>
    <n v="0.5"/>
    <n v="1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x v="28"/>
    <n v="72"/>
    <x v="2"/>
    <s v="GB"/>
    <s v="GBP"/>
    <n v="1447451756"/>
    <n v="1444856156"/>
    <b v="0"/>
    <x v="79"/>
    <b v="0"/>
    <s v="publishing/translations"/>
    <n v="7.1999999999999993"/>
    <n v="8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x v="23"/>
    <n v="0"/>
    <x v="2"/>
    <s v="US"/>
    <s v="USD"/>
    <n v="1420085535"/>
    <n v="1414897935"/>
    <b v="0"/>
    <x v="78"/>
    <b v="0"/>
    <s v="publishing/translations"/>
    <n v="0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x v="12"/>
    <n v="1"/>
    <x v="2"/>
    <s v="IT"/>
    <s v="EUR"/>
    <n v="1464939520"/>
    <n v="1461051520"/>
    <b v="0"/>
    <x v="29"/>
    <b v="0"/>
    <s v="publishing/translations"/>
    <n v="1.6666666666666666E-2"/>
    <n v="1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x v="9"/>
    <n v="7"/>
    <x v="2"/>
    <s v="GB"/>
    <s v="GBP"/>
    <n v="1423185900"/>
    <n v="1420766700"/>
    <b v="0"/>
    <x v="83"/>
    <b v="0"/>
    <s v="publishing/translations"/>
    <n v="0.23333333333333336"/>
    <n v="1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x v="39"/>
    <n v="320"/>
    <x v="2"/>
    <s v="US"/>
    <s v="USD"/>
    <n v="1417656699"/>
    <n v="1415064699"/>
    <b v="0"/>
    <x v="62"/>
    <b v="0"/>
    <s v="publishing/translations"/>
    <n v="4.5714285714285712"/>
    <n v="5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x v="13"/>
    <n v="100"/>
    <x v="2"/>
    <s v="IT"/>
    <s v="EUR"/>
    <n v="1455964170"/>
    <n v="1450780170"/>
    <b v="0"/>
    <x v="29"/>
    <b v="0"/>
    <s v="publishing/translations"/>
    <n v="5"/>
    <n v="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x v="2"/>
    <n v="1"/>
    <x v="2"/>
    <s v="US"/>
    <s v="USD"/>
    <n v="1483423467"/>
    <n v="1480831467"/>
    <b v="0"/>
    <x v="29"/>
    <b v="0"/>
    <s v="publishing/translations"/>
    <n v="0.2"/>
    <n v="1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x v="85"/>
    <n v="800"/>
    <x v="2"/>
    <s v="US"/>
    <s v="USD"/>
    <n v="1439741591"/>
    <n v="1436285591"/>
    <b v="0"/>
    <x v="82"/>
    <b v="0"/>
    <s v="publishing/translations"/>
    <n v="18.181818181818183"/>
    <n v="19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x v="63"/>
    <n v="0"/>
    <x v="2"/>
    <s v="US"/>
    <s v="USD"/>
    <n v="1448147619"/>
    <n v="1445552019"/>
    <b v="0"/>
    <x v="78"/>
    <b v="0"/>
    <s v="publishing/translations"/>
    <n v="0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x v="37"/>
    <n v="55"/>
    <x v="2"/>
    <s v="US"/>
    <s v="USD"/>
    <n v="1442315460"/>
    <n v="1439696174"/>
    <b v="0"/>
    <x v="84"/>
    <b v="0"/>
    <s v="publishing/translations"/>
    <n v="1.2222222222222223"/>
    <n v="2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x v="9"/>
    <n v="6"/>
    <x v="2"/>
    <s v="ES"/>
    <s v="EUR"/>
    <n v="1456397834"/>
    <n v="1453805834"/>
    <b v="0"/>
    <x v="29"/>
    <b v="0"/>
    <s v="publishing/translations"/>
    <n v="0.2"/>
    <n v="1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x v="84"/>
    <n v="445"/>
    <x v="2"/>
    <s v="US"/>
    <s v="USD"/>
    <n v="1476010619"/>
    <n v="1473418619"/>
    <b v="0"/>
    <x v="73"/>
    <b v="0"/>
    <s v="publishing/translations"/>
    <n v="7.0634920634920633"/>
    <n v="8"/>
    <n v="44.5"/>
    <x v="3"/>
    <s v="translations"/>
    <x v="1419"/>
    <d v="2016-10-09T10:56:59"/>
  </r>
  <r>
    <n v="1420"/>
    <s v="Shakespeare in the Hood - Romeo and Juliet"/>
    <s v="Help me butcher Shakespeare in a satirical fashion."/>
    <x v="252"/>
    <n v="3"/>
    <x v="2"/>
    <s v="US"/>
    <s v="USD"/>
    <n v="1467129686"/>
    <n v="1464969686"/>
    <b v="0"/>
    <x v="83"/>
    <b v="0"/>
    <s v="publishing/translations"/>
    <n v="2.7272727272727271"/>
    <n v="3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x v="61"/>
    <n v="200"/>
    <x v="2"/>
    <s v="SE"/>
    <s v="SEK"/>
    <n v="1423432709"/>
    <n v="1420840709"/>
    <b v="0"/>
    <x v="84"/>
    <b v="0"/>
    <s v="publishing/translations"/>
    <n v="0.1"/>
    <n v="1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x v="31"/>
    <n v="26"/>
    <x v="2"/>
    <s v="NZ"/>
    <s v="NZD"/>
    <n v="1474436704"/>
    <n v="1471844704"/>
    <b v="0"/>
    <x v="84"/>
    <b v="0"/>
    <s v="publishing/translations"/>
    <n v="0.104"/>
    <n v="1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x v="11"/>
    <n v="100"/>
    <x v="2"/>
    <s v="AU"/>
    <s v="AUD"/>
    <n v="1451637531"/>
    <n v="1449045531"/>
    <b v="0"/>
    <x v="29"/>
    <b v="0"/>
    <s v="publishing/translations"/>
    <n v="0.33333333333333337"/>
    <n v="1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x v="51"/>
    <n v="1527"/>
    <x v="2"/>
    <s v="US"/>
    <s v="USD"/>
    <n v="1479233602"/>
    <n v="1478106802"/>
    <b v="0"/>
    <x v="25"/>
    <b v="0"/>
    <s v="publishing/translations"/>
    <n v="20.36"/>
    <n v="21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x v="93"/>
    <n v="0"/>
    <x v="2"/>
    <s v="US"/>
    <s v="USD"/>
    <n v="1430276959"/>
    <n v="1427684959"/>
    <b v="0"/>
    <x v="78"/>
    <b v="0"/>
    <s v="publishing/translations"/>
    <n v="0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x v="28"/>
    <n v="0"/>
    <x v="2"/>
    <s v="DE"/>
    <s v="EUR"/>
    <n v="1440408120"/>
    <n v="1435224120"/>
    <b v="0"/>
    <x v="78"/>
    <b v="0"/>
    <s v="publishing/translations"/>
    <n v="0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x v="10"/>
    <n v="419"/>
    <x v="2"/>
    <s v="DE"/>
    <s v="EUR"/>
    <n v="1474230385"/>
    <n v="1471638385"/>
    <b v="0"/>
    <x v="80"/>
    <b v="0"/>
    <s v="publishing/translations"/>
    <n v="8.3800000000000008"/>
    <n v="9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x v="28"/>
    <n v="45"/>
    <x v="2"/>
    <s v="ES"/>
    <s v="EUR"/>
    <n v="1459584417"/>
    <n v="1456996017"/>
    <b v="0"/>
    <x v="83"/>
    <b v="0"/>
    <s v="publishing/translations"/>
    <n v="4.5"/>
    <n v="5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x v="3"/>
    <n v="0"/>
    <x v="2"/>
    <s v="US"/>
    <s v="USD"/>
    <n v="1428629242"/>
    <n v="1426037242"/>
    <b v="0"/>
    <x v="78"/>
    <b v="0"/>
    <s v="publishing/translations"/>
    <n v="0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x v="10"/>
    <n v="403"/>
    <x v="2"/>
    <s v="US"/>
    <s v="USD"/>
    <n v="1419017488"/>
    <n v="1416339088"/>
    <b v="0"/>
    <x v="81"/>
    <b v="0"/>
    <s v="publishing/translations"/>
    <n v="8.06"/>
    <n v="9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x v="73"/>
    <n v="5431"/>
    <x v="2"/>
    <s v="US"/>
    <s v="USD"/>
    <n v="1448517816"/>
    <n v="1445922216"/>
    <b v="0"/>
    <x v="5"/>
    <b v="0"/>
    <s v="publishing/translations"/>
    <n v="31.94705882352941"/>
    <n v="3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x v="79"/>
    <n v="0"/>
    <x v="2"/>
    <s v="US"/>
    <s v="USD"/>
    <n v="1437417828"/>
    <n v="1434825828"/>
    <b v="0"/>
    <x v="78"/>
    <b v="0"/>
    <s v="publishing/translations"/>
    <n v="0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x v="14"/>
    <n v="805"/>
    <x v="2"/>
    <s v="IT"/>
    <s v="EUR"/>
    <n v="1481367600"/>
    <n v="1477839675"/>
    <b v="0"/>
    <x v="73"/>
    <b v="0"/>
    <s v="publishing/translations"/>
    <n v="6.708333333333333"/>
    <n v="7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x v="253"/>
    <n v="8190"/>
    <x v="2"/>
    <s v="DK"/>
    <s v="DKK"/>
    <n v="1433775600"/>
    <n v="1431973478"/>
    <b v="0"/>
    <x v="202"/>
    <b v="0"/>
    <s v="publishing/translations"/>
    <n v="9.9878048780487809"/>
    <n v="10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x v="36"/>
    <n v="15"/>
    <x v="2"/>
    <s v="IT"/>
    <s v="EUR"/>
    <n v="1444589020"/>
    <n v="1441997020"/>
    <b v="0"/>
    <x v="84"/>
    <b v="0"/>
    <s v="publishing/translations"/>
    <n v="0.1"/>
    <n v="1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x v="3"/>
    <n v="77"/>
    <x v="2"/>
    <s v="DE"/>
    <s v="EUR"/>
    <n v="1456043057"/>
    <n v="1453451057"/>
    <b v="0"/>
    <x v="84"/>
    <b v="0"/>
    <s v="publishing/translations"/>
    <n v="0.77"/>
    <n v="1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x v="9"/>
    <n v="807"/>
    <x v="2"/>
    <s v="US"/>
    <s v="USD"/>
    <n v="1405227540"/>
    <n v="1402058739"/>
    <b v="0"/>
    <x v="19"/>
    <b v="0"/>
    <s v="publishing/translations"/>
    <n v="26.900000000000002"/>
    <n v="27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x v="22"/>
    <n v="600"/>
    <x v="2"/>
    <s v="DK"/>
    <s v="DKK"/>
    <n v="1461765300"/>
    <n v="1459198499"/>
    <b v="0"/>
    <x v="22"/>
    <b v="0"/>
    <s v="publishing/translations"/>
    <n v="3"/>
    <n v="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x v="254"/>
    <n v="180"/>
    <x v="2"/>
    <s v="CA"/>
    <s v="CAD"/>
    <n v="1425758101"/>
    <n v="1423166101"/>
    <b v="0"/>
    <x v="79"/>
    <b v="0"/>
    <s v="publishing/translations"/>
    <n v="6.6055045871559637"/>
    <n v="7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x v="93"/>
    <n v="1"/>
    <x v="2"/>
    <s v="IT"/>
    <s v="EUR"/>
    <n v="1464285463"/>
    <n v="1461693463"/>
    <b v="0"/>
    <x v="29"/>
    <b v="0"/>
    <s v="publishing/translations"/>
    <n v="7.6923076923076927E-3"/>
    <n v="1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x v="237"/>
    <n v="2020"/>
    <x v="2"/>
    <s v="GB"/>
    <s v="GBP"/>
    <n v="1441995769"/>
    <n v="1436811769"/>
    <b v="0"/>
    <x v="83"/>
    <b v="0"/>
    <s v="publishing/translations"/>
    <n v="1.1222222222222222"/>
    <n v="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x v="15"/>
    <n v="0"/>
    <x v="2"/>
    <s v="US"/>
    <s v="USD"/>
    <n v="1464190158"/>
    <n v="1461598158"/>
    <b v="0"/>
    <x v="78"/>
    <b v="0"/>
    <s v="publishing/translations"/>
    <n v="0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x v="93"/>
    <n v="0"/>
    <x v="2"/>
    <s v="FR"/>
    <s v="EUR"/>
    <n v="1483395209"/>
    <n v="1480803209"/>
    <b v="0"/>
    <x v="78"/>
    <b v="0"/>
    <s v="publishing/translations"/>
    <n v="0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x v="255"/>
    <n v="0"/>
    <x v="2"/>
    <s v="DE"/>
    <s v="EUR"/>
    <n v="1442091462"/>
    <n v="1436907462"/>
    <b v="0"/>
    <x v="78"/>
    <b v="0"/>
    <s v="publishing/translations"/>
    <n v="0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x v="64"/>
    <n v="0"/>
    <x v="2"/>
    <s v="DE"/>
    <s v="EUR"/>
    <n v="1434286855"/>
    <n v="1431694855"/>
    <b v="0"/>
    <x v="78"/>
    <b v="0"/>
    <s v="publishing/translations"/>
    <n v="0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x v="42"/>
    <n v="0"/>
    <x v="2"/>
    <s v="IT"/>
    <s v="EUR"/>
    <n v="1461235478"/>
    <n v="1459507478"/>
    <b v="0"/>
    <x v="78"/>
    <b v="0"/>
    <s v="publishing/translations"/>
    <n v="0"/>
    <n v="0"/>
    <e v="#DIV/0!"/>
    <x v="3"/>
    <s v="translations"/>
    <x v="1446"/>
    <d v="2016-04-21T10:44:38"/>
  </r>
  <r>
    <n v="1447"/>
    <s v="Indian Language Dictionary"/>
    <s v="I'm creating a dictionary of multiple Indian languages."/>
    <x v="69"/>
    <n v="75"/>
    <x v="2"/>
    <s v="US"/>
    <s v="USD"/>
    <n v="1467999134"/>
    <n v="1465407134"/>
    <b v="0"/>
    <x v="83"/>
    <b v="0"/>
    <s v="publishing/translations"/>
    <n v="1.4999999999999999E-2"/>
    <n v="1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x v="61"/>
    <n v="0"/>
    <x v="2"/>
    <s v="AU"/>
    <s v="AUD"/>
    <n v="1432272300"/>
    <n v="1429655318"/>
    <b v="0"/>
    <x v="78"/>
    <b v="0"/>
    <s v="publishing/translations"/>
    <n v="0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x v="129"/>
    <n v="0"/>
    <x v="2"/>
    <s v="US"/>
    <s v="USD"/>
    <n v="1431286105"/>
    <n v="1427138905"/>
    <b v="0"/>
    <x v="78"/>
    <b v="0"/>
    <s v="publishing/translations"/>
    <n v="0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x v="57"/>
    <n v="1"/>
    <x v="2"/>
    <s v="US"/>
    <s v="USD"/>
    <n v="1455941197"/>
    <n v="1453349197"/>
    <b v="0"/>
    <x v="29"/>
    <b v="0"/>
    <s v="publishing/translations"/>
    <n v="1E-3"/>
    <n v="1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x v="256"/>
    <n v="2"/>
    <x v="1"/>
    <s v="US"/>
    <s v="USD"/>
    <n v="1416355259"/>
    <n v="1413759659"/>
    <b v="0"/>
    <x v="84"/>
    <b v="0"/>
    <s v="publishing/translations"/>
    <n v="1.0554089709762533E-2"/>
    <n v="1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x v="32"/>
    <n v="0"/>
    <x v="1"/>
    <s v="US"/>
    <s v="USD"/>
    <n v="1406566363"/>
    <n v="1403974363"/>
    <b v="0"/>
    <x v="78"/>
    <b v="0"/>
    <s v="publishing/translations"/>
    <n v="0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x v="31"/>
    <n v="0"/>
    <x v="1"/>
    <s v="FR"/>
    <s v="EUR"/>
    <n v="1492270947"/>
    <n v="1488386547"/>
    <b v="0"/>
    <x v="78"/>
    <b v="0"/>
    <s v="publishing/translations"/>
    <n v="0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x v="257"/>
    <n v="15"/>
    <x v="1"/>
    <s v="ES"/>
    <s v="EUR"/>
    <n v="1461535140"/>
    <n v="1459716480"/>
    <b v="0"/>
    <x v="29"/>
    <b v="0"/>
    <s v="publishing/translations"/>
    <n v="0.85714285714285721"/>
    <n v="1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x v="36"/>
    <n v="1575"/>
    <x v="1"/>
    <s v="US"/>
    <s v="USD"/>
    <n v="1409924340"/>
    <n v="1405181320"/>
    <b v="0"/>
    <x v="63"/>
    <b v="0"/>
    <s v="publishing/translations"/>
    <n v="10.5"/>
    <n v="11"/>
    <n v="225"/>
    <x v="3"/>
    <s v="translations"/>
    <x v="1455"/>
    <d v="2014-09-05T13:39:00"/>
  </r>
  <r>
    <n v="1456"/>
    <s v="Sometimes you don't need love (Canceled)"/>
    <s v="English Version of my auto-published novel"/>
    <x v="10"/>
    <n v="145"/>
    <x v="1"/>
    <s v="IT"/>
    <s v="EUR"/>
    <n v="1483459365"/>
    <n v="1480867365"/>
    <b v="0"/>
    <x v="83"/>
    <b v="0"/>
    <s v="publishing/translations"/>
    <n v="2.9000000000000004"/>
    <n v="3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x v="12"/>
    <n v="0"/>
    <x v="1"/>
    <s v="US"/>
    <s v="USD"/>
    <n v="1447281044"/>
    <n v="1444685444"/>
    <b v="0"/>
    <x v="78"/>
    <b v="0"/>
    <s v="publishing/translations"/>
    <n v="0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x v="10"/>
    <n v="0"/>
    <x v="1"/>
    <s v="US"/>
    <s v="USD"/>
    <n v="1407729600"/>
    <n v="1405097760"/>
    <b v="0"/>
    <x v="78"/>
    <b v="0"/>
    <s v="publishing/translations"/>
    <n v="0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x v="258"/>
    <n v="0"/>
    <x v="1"/>
    <s v="DK"/>
    <s v="DKK"/>
    <n v="1449077100"/>
    <n v="1446612896"/>
    <b v="0"/>
    <x v="78"/>
    <b v="0"/>
    <s v="publishing/translations"/>
    <n v="0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x v="259"/>
    <n v="0"/>
    <x v="1"/>
    <s v="US"/>
    <s v="USD"/>
    <n v="1417391100"/>
    <n v="1412371898"/>
    <b v="0"/>
    <x v="78"/>
    <b v="0"/>
    <s v="publishing/translations"/>
    <n v="0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x v="36"/>
    <n v="15186.69"/>
    <x v="0"/>
    <s v="US"/>
    <s v="USD"/>
    <n v="1413849600"/>
    <n v="1410967754"/>
    <b v="1"/>
    <x v="158"/>
    <b v="1"/>
    <s v="publishing/radio &amp; podcasts"/>
    <n v="101.24459999999999"/>
    <n v="102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x v="23"/>
    <n v="4340.7"/>
    <x v="0"/>
    <s v="US"/>
    <s v="USD"/>
    <n v="1365609271"/>
    <n v="1363017271"/>
    <b v="1"/>
    <x v="3"/>
    <b v="1"/>
    <s v="publishing/radio &amp; podcasts"/>
    <n v="108.5175"/>
    <n v="109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x v="20"/>
    <n v="886"/>
    <x v="0"/>
    <s v="US"/>
    <s v="USD"/>
    <n v="1365367938"/>
    <n v="1361483538"/>
    <b v="1"/>
    <x v="20"/>
    <b v="1"/>
    <s v="publishing/radio &amp; podcasts"/>
    <n v="147.66666666666666"/>
    <n v="148"/>
    <n v="35.44"/>
    <x v="3"/>
    <s v="radio &amp; podcasts"/>
    <x v="1463"/>
    <d v="2013-04-07T20:52:18"/>
  </r>
  <r>
    <n v="1464"/>
    <s v="Science Studio"/>
    <s v="The Best Science Media on the Web"/>
    <x v="10"/>
    <n v="8160"/>
    <x v="0"/>
    <s v="US"/>
    <s v="USD"/>
    <n v="1361029958"/>
    <n v="1358437958"/>
    <b v="1"/>
    <x v="302"/>
    <b v="1"/>
    <s v="publishing/radio &amp; podcasts"/>
    <n v="163.19999999999999"/>
    <n v="164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x v="11"/>
    <n v="136924.35"/>
    <x v="0"/>
    <s v="US"/>
    <s v="USD"/>
    <n v="1332385200"/>
    <n v="1329759452"/>
    <b v="1"/>
    <x v="303"/>
    <b v="1"/>
    <s v="publishing/radio &amp; podcasts"/>
    <n v="456.41449999999998"/>
    <n v="457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x v="194"/>
    <n v="17260.37"/>
    <x v="0"/>
    <s v="US"/>
    <s v="USD"/>
    <n v="1452574800"/>
    <n v="1449029266"/>
    <b v="1"/>
    <x v="290"/>
    <b v="1"/>
    <s v="publishing/radio &amp; podcasts"/>
    <n v="107.87731249999999"/>
    <n v="108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x v="79"/>
    <n v="46032"/>
    <x v="0"/>
    <s v="US"/>
    <s v="USD"/>
    <n v="1332699285"/>
    <n v="1327518885"/>
    <b v="1"/>
    <x v="304"/>
    <b v="1"/>
    <s v="publishing/radio &amp; podcasts"/>
    <n v="115.08"/>
    <n v="116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x v="196"/>
    <n v="9725"/>
    <x v="0"/>
    <s v="US"/>
    <s v="USD"/>
    <n v="1307838049"/>
    <n v="1302654049"/>
    <b v="1"/>
    <x v="305"/>
    <b v="1"/>
    <s v="publishing/radio &amp; podcasts"/>
    <n v="102.36842105263158"/>
    <n v="103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x v="260"/>
    <n v="47978"/>
    <x v="0"/>
    <s v="US"/>
    <s v="USD"/>
    <n v="1360938109"/>
    <n v="1358346109"/>
    <b v="1"/>
    <x v="306"/>
    <b v="1"/>
    <s v="publishing/radio &amp; podcasts"/>
    <n v="108.42485875706214"/>
    <n v="109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x v="15"/>
    <n v="1877"/>
    <x v="0"/>
    <s v="US"/>
    <s v="USD"/>
    <n v="1356724263"/>
    <n v="1354909863"/>
    <b v="1"/>
    <x v="75"/>
    <b v="1"/>
    <s v="publishing/radio &amp; podcasts"/>
    <n v="125.13333333333334"/>
    <n v="126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x v="261"/>
    <n v="33229"/>
    <x v="0"/>
    <s v="US"/>
    <s v="USD"/>
    <n v="1428620334"/>
    <n v="1426028334"/>
    <b v="1"/>
    <x v="307"/>
    <b v="1"/>
    <s v="publishing/radio &amp; podcasts"/>
    <n v="103.840625"/>
    <n v="104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x v="31"/>
    <n v="34676"/>
    <x v="0"/>
    <s v="US"/>
    <s v="USD"/>
    <n v="1381928503"/>
    <n v="1379336503"/>
    <b v="1"/>
    <x v="226"/>
    <b v="1"/>
    <s v="publishing/radio &amp; podcasts"/>
    <n v="138.70400000000001"/>
    <n v="139"/>
    <n v="103.20238095238095"/>
    <x v="3"/>
    <s v="radio &amp; podcasts"/>
    <x v="1472"/>
    <d v="2013-10-16T13:01:43"/>
  </r>
  <r>
    <n v="1473"/>
    <s v="ONE LOVES ONLY FORM"/>
    <s v="Public Radio Project"/>
    <x v="15"/>
    <n v="1807.74"/>
    <x v="0"/>
    <s v="US"/>
    <s v="USD"/>
    <n v="1330644639"/>
    <n v="1328052639"/>
    <b v="1"/>
    <x v="5"/>
    <b v="1"/>
    <s v="publishing/radio &amp; podcasts"/>
    <n v="120.51600000000001"/>
    <n v="121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x v="9"/>
    <n v="3368"/>
    <x v="0"/>
    <s v="US"/>
    <s v="USD"/>
    <n v="1379093292"/>
    <n v="1376501292"/>
    <b v="1"/>
    <x v="88"/>
    <b v="1"/>
    <s v="publishing/radio &amp; podcasts"/>
    <n v="112.26666666666667"/>
    <n v="113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x v="36"/>
    <n v="28300.45"/>
    <x v="0"/>
    <s v="US"/>
    <s v="USD"/>
    <n v="1419051540"/>
    <n v="1416244863"/>
    <b v="1"/>
    <x v="308"/>
    <b v="1"/>
    <s v="publishing/radio &amp; podcasts"/>
    <n v="188.66966666666667"/>
    <n v="189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x v="12"/>
    <n v="39693.279999999999"/>
    <x v="0"/>
    <s v="US"/>
    <s v="USD"/>
    <n v="1315616422"/>
    <n v="1313024422"/>
    <b v="1"/>
    <x v="309"/>
    <b v="1"/>
    <s v="publishing/radio &amp; podcasts"/>
    <n v="661.55466666666666"/>
    <n v="662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x v="11"/>
    <n v="33393"/>
    <x v="0"/>
    <s v="US"/>
    <s v="USD"/>
    <n v="1324609200"/>
    <n v="1319467604"/>
    <b v="1"/>
    <x v="232"/>
    <b v="1"/>
    <s v="publishing/radio &amp; podcasts"/>
    <n v="111.31"/>
    <n v="112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x v="63"/>
    <n v="590807.11"/>
    <x v="0"/>
    <s v="US"/>
    <s v="USD"/>
    <n v="1368564913"/>
    <n v="1367355313"/>
    <b v="1"/>
    <x v="310"/>
    <b v="1"/>
    <s v="publishing/radio &amp; podcasts"/>
    <n v="1181.6142199999999"/>
    <n v="118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x v="183"/>
    <n v="2198"/>
    <x v="0"/>
    <s v="US"/>
    <s v="USD"/>
    <n v="1399694340"/>
    <n v="1398448389"/>
    <b v="1"/>
    <x v="26"/>
    <b v="1"/>
    <s v="publishing/radio &amp; podcasts"/>
    <n v="137.375"/>
    <n v="138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x v="63"/>
    <n v="58520.2"/>
    <x v="0"/>
    <s v="US"/>
    <s v="USD"/>
    <n v="1374858000"/>
    <n v="1373408699"/>
    <b v="1"/>
    <x v="311"/>
    <b v="1"/>
    <s v="publishing/radio &amp; podcasts"/>
    <n v="117.04040000000001"/>
    <n v="118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x v="10"/>
    <n v="105"/>
    <x v="2"/>
    <s v="CA"/>
    <s v="CAD"/>
    <n v="1383430145"/>
    <n v="1380838145"/>
    <b v="0"/>
    <x v="79"/>
    <b v="0"/>
    <s v="publishing/fiction"/>
    <n v="2.1"/>
    <n v="3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x v="10"/>
    <n v="5"/>
    <x v="2"/>
    <s v="US"/>
    <s v="USD"/>
    <n v="1347004260"/>
    <n v="1345062936"/>
    <b v="0"/>
    <x v="29"/>
    <b v="0"/>
    <s v="publishing/fiction"/>
    <n v="0.1"/>
    <n v="1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x v="39"/>
    <n v="50"/>
    <x v="2"/>
    <s v="US"/>
    <s v="USD"/>
    <n v="1469162275"/>
    <n v="1467002275"/>
    <b v="0"/>
    <x v="84"/>
    <b v="0"/>
    <s v="publishing/fiction"/>
    <n v="0.7142857142857143"/>
    <n v="1"/>
    <n v="25"/>
    <x v="3"/>
    <s v="fiction"/>
    <x v="1483"/>
    <d v="2016-07-22T04:37:55"/>
  </r>
  <r>
    <n v="1484"/>
    <s v="a book called filtered down thru the stars"/>
    <s v="The mussings of an old wizard"/>
    <x v="13"/>
    <n v="0"/>
    <x v="2"/>
    <s v="US"/>
    <s v="USD"/>
    <n v="1342882260"/>
    <n v="1337834963"/>
    <b v="0"/>
    <x v="78"/>
    <b v="0"/>
    <s v="publishing/fiction"/>
    <n v="0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x v="233"/>
    <n v="150"/>
    <x v="2"/>
    <s v="US"/>
    <s v="USD"/>
    <n v="1434827173"/>
    <n v="1430939173"/>
    <b v="0"/>
    <x v="83"/>
    <b v="0"/>
    <s v="publishing/fiction"/>
    <n v="2.2388059701492535"/>
    <n v="3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x v="22"/>
    <n v="48"/>
    <x v="2"/>
    <s v="US"/>
    <s v="USD"/>
    <n v="1425009761"/>
    <n v="1422417761"/>
    <b v="0"/>
    <x v="83"/>
    <b v="0"/>
    <s v="publishing/fiction"/>
    <n v="0.24"/>
    <n v="1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x v="3"/>
    <n v="0"/>
    <x v="2"/>
    <s v="US"/>
    <s v="USD"/>
    <n v="1470175271"/>
    <n v="1467583271"/>
    <b v="0"/>
    <x v="78"/>
    <b v="0"/>
    <s v="publishing/fiction"/>
    <n v="0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x v="36"/>
    <n v="360"/>
    <x v="2"/>
    <s v="AU"/>
    <s v="AUD"/>
    <n v="1388928660"/>
    <n v="1386336660"/>
    <b v="0"/>
    <x v="79"/>
    <b v="0"/>
    <s v="publishing/fiction"/>
    <n v="2.4"/>
    <n v="3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x v="10"/>
    <n v="0"/>
    <x v="2"/>
    <s v="US"/>
    <s v="USD"/>
    <n v="1352994052"/>
    <n v="1350398452"/>
    <b v="0"/>
    <x v="78"/>
    <b v="0"/>
    <s v="publishing/fiction"/>
    <n v="0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x v="193"/>
    <n v="895"/>
    <x v="2"/>
    <s v="US"/>
    <s v="USD"/>
    <n v="1380720474"/>
    <n v="1378214874"/>
    <b v="0"/>
    <x v="10"/>
    <b v="0"/>
    <s v="publishing/fiction"/>
    <n v="30.862068965517242"/>
    <n v="31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x v="38"/>
    <n v="100"/>
    <x v="2"/>
    <s v="US"/>
    <s v="USD"/>
    <n v="1424014680"/>
    <n v="1418922443"/>
    <b v="0"/>
    <x v="29"/>
    <b v="0"/>
    <s v="publishing/fiction"/>
    <n v="8.3333333333333321"/>
    <n v="9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x v="23"/>
    <n v="30"/>
    <x v="2"/>
    <s v="US"/>
    <s v="USD"/>
    <n v="1308431646"/>
    <n v="1305839646"/>
    <b v="0"/>
    <x v="84"/>
    <b v="0"/>
    <s v="publishing/fiction"/>
    <n v="0.75"/>
    <n v="1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x v="262"/>
    <n v="0"/>
    <x v="2"/>
    <s v="US"/>
    <s v="USD"/>
    <n v="1371415675"/>
    <n v="1368823675"/>
    <b v="0"/>
    <x v="78"/>
    <b v="0"/>
    <s v="publishing/fiction"/>
    <n v="0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x v="10"/>
    <n v="445"/>
    <x v="2"/>
    <s v="US"/>
    <s v="USD"/>
    <n v="1428075480"/>
    <n v="1425489613"/>
    <b v="0"/>
    <x v="202"/>
    <b v="0"/>
    <s v="publishing/fiction"/>
    <n v="8.9"/>
    <n v="9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x v="13"/>
    <n v="0"/>
    <x v="2"/>
    <s v="US"/>
    <s v="USD"/>
    <n v="1314471431"/>
    <n v="1311879431"/>
    <b v="0"/>
    <x v="78"/>
    <b v="0"/>
    <s v="publishing/fiction"/>
    <n v="0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x v="15"/>
    <n v="0"/>
    <x v="2"/>
    <s v="US"/>
    <s v="USD"/>
    <n v="1410866659"/>
    <n v="1405682659"/>
    <b v="0"/>
    <x v="78"/>
    <b v="0"/>
    <s v="publishing/fiction"/>
    <n v="0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x v="36"/>
    <n v="1"/>
    <x v="2"/>
    <s v="US"/>
    <s v="USD"/>
    <n v="1375299780"/>
    <n v="1371655522"/>
    <b v="0"/>
    <x v="29"/>
    <b v="0"/>
    <s v="publishing/fiction"/>
    <n v="6.6666666666666671E-3"/>
    <n v="1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x v="9"/>
    <n v="57"/>
    <x v="2"/>
    <s v="US"/>
    <s v="USD"/>
    <n v="1409787378"/>
    <n v="1405899378"/>
    <b v="0"/>
    <x v="83"/>
    <b v="0"/>
    <s v="publishing/fiction"/>
    <n v="1.9"/>
    <n v="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x v="13"/>
    <n v="5"/>
    <x v="2"/>
    <s v="US"/>
    <s v="USD"/>
    <n v="1470355833"/>
    <n v="1465171833"/>
    <b v="0"/>
    <x v="29"/>
    <b v="0"/>
    <s v="publishing/fiction"/>
    <n v="0.25"/>
    <n v="1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x v="70"/>
    <n v="701"/>
    <x v="2"/>
    <s v="US"/>
    <s v="USD"/>
    <n v="1367444557"/>
    <n v="1364852557"/>
    <b v="0"/>
    <x v="41"/>
    <b v="0"/>
    <s v="publishing/fiction"/>
    <n v="25.035714285714285"/>
    <n v="26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x v="263"/>
    <n v="86492"/>
    <x v="0"/>
    <s v="CA"/>
    <s v="CAD"/>
    <n v="1436364023"/>
    <n v="1433772023"/>
    <b v="1"/>
    <x v="312"/>
    <b v="1"/>
    <s v="photography/photobooks"/>
    <n v="166.33076923076925"/>
    <n v="167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x v="29"/>
    <n v="22318"/>
    <x v="0"/>
    <s v="GB"/>
    <s v="GBP"/>
    <n v="1458943200"/>
    <n v="1456491680"/>
    <b v="1"/>
    <x v="313"/>
    <b v="1"/>
    <s v="photography/photobooks"/>
    <n v="101.44545454545455"/>
    <n v="102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x v="192"/>
    <n v="4045.93"/>
    <x v="0"/>
    <s v="BE"/>
    <s v="EUR"/>
    <n v="1477210801"/>
    <n v="1472026801"/>
    <b v="1"/>
    <x v="26"/>
    <b v="1"/>
    <s v="photography/photobooks"/>
    <n v="107.89146666666667"/>
    <n v="108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x v="115"/>
    <n v="18066"/>
    <x v="0"/>
    <s v="GB"/>
    <s v="GBP"/>
    <n v="1402389180"/>
    <n v="1399996024"/>
    <b v="1"/>
    <x v="314"/>
    <b v="1"/>
    <s v="photography/photobooks"/>
    <n v="277.93846153846158"/>
    <n v="278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x v="194"/>
    <n v="16573"/>
    <x v="0"/>
    <s v="DE"/>
    <s v="EUR"/>
    <n v="1458676860"/>
    <n v="1455446303"/>
    <b v="1"/>
    <x v="315"/>
    <b v="1"/>
    <s v="photography/photobooks"/>
    <n v="103.58125"/>
    <n v="104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x v="15"/>
    <n v="1671"/>
    <x v="0"/>
    <s v="GB"/>
    <s v="GBP"/>
    <n v="1406227904"/>
    <n v="1403635904"/>
    <b v="1"/>
    <x v="68"/>
    <b v="1"/>
    <s v="photography/photobooks"/>
    <n v="111.4"/>
    <n v="112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x v="38"/>
    <n v="2580"/>
    <x v="0"/>
    <s v="US"/>
    <s v="USD"/>
    <n v="1273911000"/>
    <n v="1268822909"/>
    <b v="1"/>
    <x v="51"/>
    <b v="1"/>
    <s v="photography/photobooks"/>
    <n v="215"/>
    <n v="2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x v="17"/>
    <n v="20491"/>
    <x v="0"/>
    <s v="US"/>
    <s v="USD"/>
    <n v="1403880281"/>
    <n v="1401201881"/>
    <b v="1"/>
    <x v="263"/>
    <b v="1"/>
    <s v="photography/photobooks"/>
    <n v="110.76216216216217"/>
    <n v="111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x v="178"/>
    <n v="21637.22"/>
    <x v="0"/>
    <s v="DE"/>
    <s v="EUR"/>
    <n v="1487113140"/>
    <n v="1484570885"/>
    <b v="1"/>
    <x v="193"/>
    <b v="1"/>
    <s v="photography/photobooks"/>
    <n v="123.64125714285714"/>
    <n v="12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x v="194"/>
    <n v="16165.6"/>
    <x v="0"/>
    <s v="GB"/>
    <s v="GBP"/>
    <n v="1405761278"/>
    <n v="1403169278"/>
    <b v="1"/>
    <x v="316"/>
    <b v="1"/>
    <s v="photography/photobooks"/>
    <n v="101.03500000000001"/>
    <n v="102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x v="32"/>
    <n v="15651"/>
    <x v="0"/>
    <s v="US"/>
    <s v="USD"/>
    <n v="1447858804"/>
    <n v="1445263204"/>
    <b v="1"/>
    <x v="190"/>
    <b v="1"/>
    <s v="photography/photobooks"/>
    <n v="111.79285714285714"/>
    <n v="112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x v="8"/>
    <n v="19557"/>
    <x v="0"/>
    <s v="US"/>
    <s v="USD"/>
    <n v="1486311939"/>
    <n v="1483719939"/>
    <b v="1"/>
    <x v="317"/>
    <b v="1"/>
    <s v="photography/photobooks"/>
    <n v="558.7714285714286"/>
    <n v="559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x v="6"/>
    <n v="12001.5"/>
    <x v="0"/>
    <s v="GB"/>
    <s v="GBP"/>
    <n v="1405523866"/>
    <n v="1402931866"/>
    <b v="1"/>
    <x v="224"/>
    <b v="1"/>
    <s v="photography/photobooks"/>
    <n v="150.01875000000001"/>
    <n v="151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x v="31"/>
    <n v="26619"/>
    <x v="0"/>
    <s v="US"/>
    <s v="USD"/>
    <n v="1443363640"/>
    <n v="1439907640"/>
    <b v="1"/>
    <x v="282"/>
    <b v="1"/>
    <s v="photography/photobooks"/>
    <n v="106.476"/>
    <n v="107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x v="82"/>
    <n v="471567"/>
    <x v="0"/>
    <s v="NO"/>
    <s v="NOK"/>
    <n v="1458104697"/>
    <n v="1455516297"/>
    <b v="1"/>
    <x v="160"/>
    <b v="1"/>
    <s v="photography/photobooks"/>
    <n v="157.18899999999999"/>
    <n v="158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x v="73"/>
    <n v="18472"/>
    <x v="0"/>
    <s v="US"/>
    <s v="USD"/>
    <n v="1475762400"/>
    <n v="1473160292"/>
    <b v="1"/>
    <x v="318"/>
    <b v="1"/>
    <s v="photography/photobooks"/>
    <n v="108.65882352941176"/>
    <n v="109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x v="36"/>
    <n v="24297"/>
    <x v="0"/>
    <s v="US"/>
    <s v="USD"/>
    <n v="1417845600"/>
    <n v="1415194553"/>
    <b v="1"/>
    <x v="319"/>
    <b v="1"/>
    <s v="photography/photobooks"/>
    <n v="161.97999999999999"/>
    <n v="162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x v="36"/>
    <n v="30805"/>
    <x v="0"/>
    <s v="US"/>
    <s v="USD"/>
    <n v="1401565252"/>
    <n v="1398973252"/>
    <b v="1"/>
    <x v="163"/>
    <b v="1"/>
    <s v="photography/photobooks"/>
    <n v="205.36666666666665"/>
    <n v="206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x v="7"/>
    <n v="9302.75"/>
    <x v="0"/>
    <s v="US"/>
    <s v="USD"/>
    <n v="1403301540"/>
    <n v="1400867283"/>
    <b v="1"/>
    <x v="108"/>
    <b v="1"/>
    <s v="photography/photobooks"/>
    <n v="103.36388888888889"/>
    <n v="104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x v="102"/>
    <n v="18625"/>
    <x v="0"/>
    <s v="US"/>
    <s v="USD"/>
    <n v="1418961600"/>
    <n v="1415824513"/>
    <b v="1"/>
    <x v="157"/>
    <b v="1"/>
    <s v="photography/photobooks"/>
    <n v="103.47222222222223"/>
    <n v="104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x v="264"/>
    <n v="40055"/>
    <x v="0"/>
    <s v="US"/>
    <s v="USD"/>
    <n v="1465272091"/>
    <n v="1462248091"/>
    <b v="1"/>
    <x v="97"/>
    <b v="1"/>
    <s v="photography/photobooks"/>
    <n v="106.81333333333333"/>
    <n v="107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x v="265"/>
    <n v="60450.1"/>
    <x v="0"/>
    <s v="US"/>
    <s v="USD"/>
    <n v="1413575739"/>
    <n v="1410983739"/>
    <b v="1"/>
    <x v="320"/>
    <b v="1"/>
    <s v="photography/photobooks"/>
    <n v="138.96574712643678"/>
    <n v="139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x v="17"/>
    <n v="23096"/>
    <x v="0"/>
    <s v="US"/>
    <s v="USD"/>
    <n v="1419292800"/>
    <n v="1416592916"/>
    <b v="1"/>
    <x v="198"/>
    <b v="1"/>
    <s v="photography/photobooks"/>
    <n v="124.84324324324325"/>
    <n v="1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x v="9"/>
    <n v="6210"/>
    <x v="0"/>
    <s v="SE"/>
    <s v="SEK"/>
    <n v="1487592090"/>
    <n v="1485000090"/>
    <b v="1"/>
    <x v="33"/>
    <b v="1"/>
    <s v="photography/photobooks"/>
    <n v="206.99999999999997"/>
    <n v="207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x v="27"/>
    <n v="4524.1499999999996"/>
    <x v="0"/>
    <s v="US"/>
    <s v="USD"/>
    <n v="1471539138"/>
    <n v="1468947138"/>
    <b v="1"/>
    <x v="205"/>
    <b v="1"/>
    <s v="photography/photobooks"/>
    <n v="174.00576923076923"/>
    <n v="175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x v="165"/>
    <n v="27675"/>
    <x v="0"/>
    <s v="US"/>
    <s v="USD"/>
    <n v="1453185447"/>
    <n v="1448951847"/>
    <b v="1"/>
    <x v="321"/>
    <b v="1"/>
    <s v="photography/photobooks"/>
    <n v="120.32608695652173"/>
    <n v="121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x v="8"/>
    <n v="3865.55"/>
    <x v="0"/>
    <s v="US"/>
    <s v="USD"/>
    <n v="1489497886"/>
    <n v="1487082286"/>
    <b v="1"/>
    <x v="16"/>
    <b v="1"/>
    <s v="photography/photobooks"/>
    <n v="110.44428571428573"/>
    <n v="111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x v="9"/>
    <n v="8447"/>
    <x v="0"/>
    <s v="US"/>
    <s v="USD"/>
    <n v="1485907200"/>
    <n v="1483292122"/>
    <b v="1"/>
    <x v="322"/>
    <b v="1"/>
    <s v="photography/photobooks"/>
    <n v="281.56666666666666"/>
    <n v="282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x v="266"/>
    <n v="19129"/>
    <x v="0"/>
    <s v="US"/>
    <s v="USD"/>
    <n v="1426773920"/>
    <n v="1424185520"/>
    <b v="1"/>
    <x v="261"/>
    <b v="1"/>
    <s v="photography/photobooks"/>
    <n v="100.67894736842105"/>
    <n v="101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x v="19"/>
    <n v="47189"/>
    <x v="0"/>
    <s v="US"/>
    <s v="USD"/>
    <n v="1445624695"/>
    <n v="1443464695"/>
    <b v="1"/>
    <x v="323"/>
    <b v="1"/>
    <s v="photography/photobooks"/>
    <n v="134.82571428571427"/>
    <n v="135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x v="267"/>
    <n v="4135"/>
    <x v="0"/>
    <s v="US"/>
    <s v="USD"/>
    <n v="1417402800"/>
    <n v="1414610126"/>
    <b v="1"/>
    <x v="196"/>
    <b v="1"/>
    <s v="photography/photobooks"/>
    <n v="175.95744680851064"/>
    <n v="176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x v="10"/>
    <n v="24201"/>
    <x v="0"/>
    <s v="AU"/>
    <s v="AUD"/>
    <n v="1455548400"/>
    <n v="1453461865"/>
    <b v="1"/>
    <x v="324"/>
    <b v="1"/>
    <s v="photography/photobooks"/>
    <n v="484.02000000000004"/>
    <n v="485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x v="101"/>
    <n v="65313"/>
    <x v="0"/>
    <s v="US"/>
    <s v="USD"/>
    <n v="1462161540"/>
    <n v="1457913777"/>
    <b v="1"/>
    <x v="325"/>
    <b v="1"/>
    <s v="photography/photobooks"/>
    <n v="145.14000000000001"/>
    <n v="146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x v="51"/>
    <n v="31330"/>
    <x v="0"/>
    <s v="US"/>
    <s v="USD"/>
    <n v="1441383062"/>
    <n v="1438791062"/>
    <b v="1"/>
    <x v="232"/>
    <b v="1"/>
    <s v="photography/photobooks"/>
    <n v="417.73333333333335"/>
    <n v="418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x v="23"/>
    <n v="5297"/>
    <x v="0"/>
    <s v="US"/>
    <s v="USD"/>
    <n v="1464040800"/>
    <n v="1461527631"/>
    <b v="1"/>
    <x v="238"/>
    <b v="1"/>
    <s v="photography/photobooks"/>
    <n v="132.42499999999998"/>
    <n v="133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x v="14"/>
    <n v="30037.01"/>
    <x v="0"/>
    <s v="US"/>
    <s v="USD"/>
    <n v="1440702910"/>
    <n v="1438110910"/>
    <b v="1"/>
    <x v="326"/>
    <b v="1"/>
    <s v="photography/photobooks"/>
    <n v="250.30841666666666"/>
    <n v="251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x v="14"/>
    <n v="21588"/>
    <x v="0"/>
    <s v="DE"/>
    <s v="EUR"/>
    <n v="1470506400"/>
    <n v="1467358427"/>
    <b v="1"/>
    <x v="291"/>
    <b v="1"/>
    <s v="photography/photobooks"/>
    <n v="179.9"/>
    <n v="180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x v="39"/>
    <n v="7184"/>
    <x v="0"/>
    <s v="US"/>
    <s v="USD"/>
    <n v="1421952370"/>
    <n v="1418064370"/>
    <b v="1"/>
    <x v="67"/>
    <b v="1"/>
    <s v="photography/photobooks"/>
    <n v="102.62857142857142"/>
    <n v="103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x v="22"/>
    <n v="27197.22"/>
    <x v="0"/>
    <s v="US"/>
    <s v="USD"/>
    <n v="1483481019"/>
    <n v="1480629819"/>
    <b v="0"/>
    <x v="4"/>
    <b v="1"/>
    <s v="photography/photobooks"/>
    <n v="135.98609999999999"/>
    <n v="136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x v="36"/>
    <n v="17680"/>
    <x v="0"/>
    <s v="US"/>
    <s v="USD"/>
    <n v="1416964500"/>
    <n v="1414368616"/>
    <b v="1"/>
    <x v="15"/>
    <b v="1"/>
    <s v="photography/photobooks"/>
    <n v="117.86666666666667"/>
    <n v="11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x v="102"/>
    <n v="6"/>
    <x v="2"/>
    <s v="US"/>
    <s v="USD"/>
    <n v="1420045538"/>
    <n v="1417453538"/>
    <b v="0"/>
    <x v="84"/>
    <b v="0"/>
    <s v="photography/nature"/>
    <n v="3.3333333333333333E-2"/>
    <n v="1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x v="2"/>
    <n v="20"/>
    <x v="2"/>
    <s v="CA"/>
    <s v="CAD"/>
    <n v="1435708500"/>
    <n v="1434412500"/>
    <b v="0"/>
    <x v="29"/>
    <b v="0"/>
    <s v="photography/nature"/>
    <n v="4"/>
    <n v="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x v="268"/>
    <n v="10"/>
    <x v="2"/>
    <s v="US"/>
    <s v="USD"/>
    <n v="1416662034"/>
    <n v="1414066434"/>
    <b v="0"/>
    <x v="29"/>
    <b v="0"/>
    <s v="photography/nature"/>
    <n v="0.44444444444444442"/>
    <n v="1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x v="28"/>
    <n v="0"/>
    <x v="2"/>
    <s v="US"/>
    <s v="USD"/>
    <n v="1427847480"/>
    <n v="1424222024"/>
    <b v="0"/>
    <x v="78"/>
    <b v="0"/>
    <s v="photography/nature"/>
    <n v="0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x v="9"/>
    <n v="1"/>
    <x v="2"/>
    <s v="US"/>
    <s v="USD"/>
    <n v="1425330960"/>
    <n v="1422393234"/>
    <b v="0"/>
    <x v="29"/>
    <b v="0"/>
    <s v="photography/nature"/>
    <n v="3.3333333333333333E-2"/>
    <n v="1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x v="28"/>
    <n v="289"/>
    <x v="2"/>
    <s v="GB"/>
    <s v="GBP"/>
    <n v="1410930399"/>
    <n v="1405746399"/>
    <b v="0"/>
    <x v="202"/>
    <b v="0"/>
    <s v="photography/nature"/>
    <n v="28.9"/>
    <n v="29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x v="269"/>
    <n v="0"/>
    <x v="2"/>
    <s v="US"/>
    <s v="USD"/>
    <n v="1487844882"/>
    <n v="1487240082"/>
    <b v="0"/>
    <x v="78"/>
    <b v="0"/>
    <s v="photography/nature"/>
    <n v="0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x v="176"/>
    <n v="60"/>
    <x v="2"/>
    <s v="US"/>
    <s v="USD"/>
    <n v="1447020620"/>
    <n v="1444425020"/>
    <b v="0"/>
    <x v="29"/>
    <b v="0"/>
    <s v="photography/nature"/>
    <n v="8.5714285714285712"/>
    <n v="9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x v="2"/>
    <n v="170"/>
    <x v="2"/>
    <s v="US"/>
    <s v="USD"/>
    <n v="1446524159"/>
    <n v="1443928559"/>
    <b v="0"/>
    <x v="79"/>
    <b v="0"/>
    <s v="photography/nature"/>
    <n v="34"/>
    <n v="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x v="47"/>
    <n v="101"/>
    <x v="2"/>
    <s v="GB"/>
    <s v="GBP"/>
    <n v="1463050034"/>
    <n v="1460458034"/>
    <b v="0"/>
    <x v="63"/>
    <b v="0"/>
    <s v="photography/nature"/>
    <n v="13.466666666666665"/>
    <n v="14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x v="8"/>
    <n v="0"/>
    <x v="2"/>
    <s v="US"/>
    <s v="USD"/>
    <n v="1432756039"/>
    <n v="1430164039"/>
    <b v="0"/>
    <x v="78"/>
    <b v="0"/>
    <s v="photography/nature"/>
    <n v="0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x v="270"/>
    <n v="2115"/>
    <x v="2"/>
    <s v="US"/>
    <s v="USD"/>
    <n v="1412135940"/>
    <n v="1410366708"/>
    <b v="0"/>
    <x v="38"/>
    <b v="0"/>
    <s v="photography/nature"/>
    <n v="49.186046511627907"/>
    <n v="50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x v="12"/>
    <n v="0"/>
    <x v="2"/>
    <s v="US"/>
    <s v="USD"/>
    <n v="1441176447"/>
    <n v="1438584447"/>
    <b v="0"/>
    <x v="78"/>
    <b v="0"/>
    <s v="photography/nature"/>
    <n v="0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x v="22"/>
    <n v="0"/>
    <x v="2"/>
    <s v="AU"/>
    <s v="AUD"/>
    <n v="1438495390"/>
    <n v="1435903390"/>
    <b v="0"/>
    <x v="78"/>
    <b v="0"/>
    <s v="photography/nature"/>
    <n v="0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x v="47"/>
    <n v="0"/>
    <x v="2"/>
    <s v="US"/>
    <s v="USD"/>
    <n v="1442509200"/>
    <n v="1440513832"/>
    <b v="0"/>
    <x v="78"/>
    <b v="0"/>
    <s v="photography/nature"/>
    <n v="0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x v="15"/>
    <n v="677"/>
    <x v="2"/>
    <s v="CA"/>
    <s v="CAD"/>
    <n v="1467603624"/>
    <n v="1465011624"/>
    <b v="0"/>
    <x v="8"/>
    <b v="0"/>
    <s v="photography/nature"/>
    <n v="45.133333333333333"/>
    <n v="46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x v="30"/>
    <n v="100"/>
    <x v="2"/>
    <s v="US"/>
    <s v="USD"/>
    <n v="1411227633"/>
    <n v="1408549233"/>
    <b v="0"/>
    <x v="29"/>
    <b v="0"/>
    <s v="photography/nature"/>
    <n v="4"/>
    <n v="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x v="47"/>
    <n v="35"/>
    <x v="2"/>
    <s v="GB"/>
    <s v="GBP"/>
    <n v="1440763920"/>
    <n v="1435656759"/>
    <b v="0"/>
    <x v="83"/>
    <b v="0"/>
    <s v="photography/nature"/>
    <n v="4.666666666666667"/>
    <n v="5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x v="36"/>
    <n v="50"/>
    <x v="2"/>
    <s v="US"/>
    <s v="USD"/>
    <n v="1430270199"/>
    <n v="1428974199"/>
    <b v="0"/>
    <x v="29"/>
    <b v="0"/>
    <s v="photography/nature"/>
    <n v="0.33333333333333337"/>
    <n v="1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x v="30"/>
    <n v="94"/>
    <x v="2"/>
    <s v="US"/>
    <s v="USD"/>
    <n v="1415842193"/>
    <n v="1414110593"/>
    <b v="0"/>
    <x v="80"/>
    <b v="0"/>
    <s v="photography/nature"/>
    <n v="3.7600000000000002"/>
    <n v="4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x v="3"/>
    <n v="67"/>
    <x v="1"/>
    <s v="US"/>
    <s v="USD"/>
    <n v="1383789603"/>
    <n v="1381194003"/>
    <b v="0"/>
    <x v="29"/>
    <b v="0"/>
    <s v="publishing/art books"/>
    <n v="0.67"/>
    <n v="1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x v="23"/>
    <n v="0"/>
    <x v="1"/>
    <s v="US"/>
    <s v="USD"/>
    <n v="1259715000"/>
    <n v="1253712916"/>
    <b v="0"/>
    <x v="78"/>
    <b v="0"/>
    <s v="publishing/art books"/>
    <n v="0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x v="12"/>
    <n v="85"/>
    <x v="1"/>
    <s v="GB"/>
    <s v="GBP"/>
    <n v="1394815751"/>
    <n v="1389635351"/>
    <b v="0"/>
    <x v="84"/>
    <b v="0"/>
    <s v="publishing/art books"/>
    <n v="1.4166666666666665"/>
    <n v="2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x v="3"/>
    <n v="10"/>
    <x v="1"/>
    <s v="US"/>
    <s v="USD"/>
    <n v="1432843500"/>
    <n v="1430124509"/>
    <b v="0"/>
    <x v="29"/>
    <b v="0"/>
    <s v="publishing/art books"/>
    <n v="0.1"/>
    <n v="1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x v="23"/>
    <n v="100"/>
    <x v="1"/>
    <s v="US"/>
    <s v="USD"/>
    <n v="1307554261"/>
    <n v="1304962261"/>
    <b v="0"/>
    <x v="29"/>
    <b v="0"/>
    <s v="publishing/art books"/>
    <n v="2.5"/>
    <n v="3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x v="11"/>
    <n v="6375"/>
    <x v="1"/>
    <s v="US"/>
    <s v="USD"/>
    <n v="1469656800"/>
    <n v="1467151204"/>
    <b v="0"/>
    <x v="211"/>
    <b v="0"/>
    <s v="publishing/art books"/>
    <n v="21.25"/>
    <n v="22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x v="0"/>
    <n v="350"/>
    <x v="1"/>
    <s v="US"/>
    <s v="USD"/>
    <n v="1392595200"/>
    <n v="1391293745"/>
    <b v="0"/>
    <x v="62"/>
    <b v="0"/>
    <s v="publishing/art books"/>
    <n v="4.117647058823529"/>
    <n v="5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x v="31"/>
    <n v="3410"/>
    <x v="1"/>
    <s v="US"/>
    <s v="USD"/>
    <n v="1419384585"/>
    <n v="1416360585"/>
    <b v="0"/>
    <x v="19"/>
    <b v="0"/>
    <s v="publishing/art books"/>
    <n v="13.639999999999999"/>
    <n v="14"/>
    <n v="155"/>
    <x v="3"/>
    <s v="art books"/>
    <x v="1568"/>
    <d v="2014-12-24T01:29:45"/>
  </r>
  <r>
    <n v="1569"/>
    <s v="to be removed (Canceled)"/>
    <s v="to be removed"/>
    <x v="11"/>
    <n v="0"/>
    <x v="1"/>
    <s v="US"/>
    <s v="USD"/>
    <n v="1369498714"/>
    <n v="1366906714"/>
    <b v="0"/>
    <x v="78"/>
    <b v="0"/>
    <s v="publishing/art books"/>
    <n v="0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x v="12"/>
    <n v="2484"/>
    <x v="1"/>
    <s v="US"/>
    <s v="USD"/>
    <n v="1460140282"/>
    <n v="1457551882"/>
    <b v="0"/>
    <x v="47"/>
    <b v="0"/>
    <s v="publishing/art books"/>
    <n v="41.4"/>
    <n v="42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x v="271"/>
    <n v="80"/>
    <x v="1"/>
    <s v="GB"/>
    <s v="GBP"/>
    <n v="1434738483"/>
    <n v="1432146483"/>
    <b v="0"/>
    <x v="80"/>
    <b v="0"/>
    <s v="publishing/art books"/>
    <n v="0.66115702479338845"/>
    <n v="1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x v="30"/>
    <n v="125"/>
    <x v="1"/>
    <s v="GB"/>
    <s v="GBP"/>
    <n v="1456703940"/>
    <n v="1454546859"/>
    <b v="0"/>
    <x v="83"/>
    <b v="0"/>
    <s v="publishing/art books"/>
    <n v="5"/>
    <n v="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x v="7"/>
    <n v="223"/>
    <x v="1"/>
    <s v="CA"/>
    <s v="CAD"/>
    <n v="1491019140"/>
    <n v="1487548802"/>
    <b v="0"/>
    <x v="83"/>
    <b v="0"/>
    <s v="publishing/art books"/>
    <n v="2.4777777777777779"/>
    <n v="3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x v="3"/>
    <n v="506"/>
    <x v="1"/>
    <s v="US"/>
    <s v="USD"/>
    <n v="1424211329"/>
    <n v="1421187329"/>
    <b v="0"/>
    <x v="79"/>
    <b v="0"/>
    <s v="publishing/art books"/>
    <n v="5.0599999999999996"/>
    <n v="6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x v="3"/>
    <n v="2291"/>
    <x v="1"/>
    <s v="US"/>
    <s v="USD"/>
    <n v="1404909296"/>
    <n v="1402317296"/>
    <b v="0"/>
    <x v="2"/>
    <b v="0"/>
    <s v="publishing/art books"/>
    <n v="22.91"/>
    <n v="23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x v="10"/>
    <n v="650"/>
    <x v="1"/>
    <s v="US"/>
    <s v="USD"/>
    <n v="1435698368"/>
    <n v="1431810368"/>
    <b v="0"/>
    <x v="73"/>
    <b v="0"/>
    <s v="publishing/art books"/>
    <n v="13"/>
    <n v="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x v="3"/>
    <n v="55"/>
    <x v="1"/>
    <s v="US"/>
    <s v="USD"/>
    <n v="1343161248"/>
    <n v="1337977248"/>
    <b v="0"/>
    <x v="84"/>
    <b v="0"/>
    <s v="publishing/art books"/>
    <n v="0.54999999999999993"/>
    <n v="1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x v="272"/>
    <n v="205"/>
    <x v="1"/>
    <s v="US"/>
    <s v="USD"/>
    <n v="1283392800"/>
    <n v="1281317691"/>
    <b v="0"/>
    <x v="80"/>
    <b v="0"/>
    <s v="publishing/art books"/>
    <n v="10.806536636794938"/>
    <n v="11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x v="273"/>
    <n v="28"/>
    <x v="1"/>
    <s v="US"/>
    <s v="USD"/>
    <n v="1377734091"/>
    <n v="1374882891"/>
    <b v="0"/>
    <x v="84"/>
    <b v="0"/>
    <s v="publishing/art books"/>
    <n v="0.84008400840084008"/>
    <n v="1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x v="257"/>
    <n v="0"/>
    <x v="1"/>
    <s v="US"/>
    <s v="USD"/>
    <n v="1337562726"/>
    <n v="1332378726"/>
    <b v="0"/>
    <x v="78"/>
    <b v="0"/>
    <s v="publishing/art books"/>
    <n v="0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x v="28"/>
    <n v="5"/>
    <x v="2"/>
    <s v="GB"/>
    <s v="GBP"/>
    <n v="1450521990"/>
    <n v="1447757190"/>
    <b v="0"/>
    <x v="29"/>
    <b v="0"/>
    <s v="photography/places"/>
    <n v="0.5"/>
    <n v="1"/>
    <n v="5"/>
    <x v="8"/>
    <s v="places"/>
    <x v="1581"/>
    <d v="2015-12-19T10:46:30"/>
  </r>
  <r>
    <n v="1582"/>
    <s v="Scenes from New Orleans"/>
    <s v="I create canvas prints of images from in and around New Orleans"/>
    <x v="28"/>
    <n v="93"/>
    <x v="2"/>
    <s v="US"/>
    <s v="USD"/>
    <n v="1445894400"/>
    <n v="1440961053"/>
    <b v="0"/>
    <x v="83"/>
    <b v="0"/>
    <s v="photography/places"/>
    <n v="9.3000000000000007"/>
    <n v="10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x v="22"/>
    <n v="15"/>
    <x v="2"/>
    <s v="GB"/>
    <s v="GBP"/>
    <n v="1411681391"/>
    <n v="1409089391"/>
    <b v="0"/>
    <x v="29"/>
    <b v="0"/>
    <s v="photography/places"/>
    <n v="7.4999999999999997E-2"/>
    <n v="1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x v="38"/>
    <n v="0"/>
    <x v="2"/>
    <s v="US"/>
    <s v="USD"/>
    <n v="1401464101"/>
    <n v="1400600101"/>
    <b v="0"/>
    <x v="78"/>
    <b v="0"/>
    <s v="photography/places"/>
    <n v="0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x v="13"/>
    <n v="1580"/>
    <x v="2"/>
    <s v="CA"/>
    <s v="CAD"/>
    <n v="1482663600"/>
    <n v="1480800568"/>
    <b v="0"/>
    <x v="8"/>
    <b v="0"/>
    <s v="photography/places"/>
    <n v="79"/>
    <n v="79"/>
    <n v="131.66666666666666"/>
    <x v="8"/>
    <s v="places"/>
    <x v="1585"/>
    <d v="2016-12-25T11:00:00"/>
  </r>
  <r>
    <n v="1586"/>
    <s v="Missouri In Pictures"/>
    <s v="Show the world the beauty that is in all of our back yards!"/>
    <x v="15"/>
    <n v="0"/>
    <x v="2"/>
    <s v="US"/>
    <s v="USD"/>
    <n v="1428197422"/>
    <n v="1425609022"/>
    <b v="0"/>
    <x v="78"/>
    <b v="0"/>
    <s v="photography/places"/>
    <n v="0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x v="51"/>
    <n v="1"/>
    <x v="2"/>
    <s v="US"/>
    <s v="USD"/>
    <n v="1418510965"/>
    <n v="1415918965"/>
    <b v="0"/>
    <x v="29"/>
    <b v="0"/>
    <s v="photography/places"/>
    <n v="1.3333333333333334E-2"/>
    <n v="1"/>
    <n v="1"/>
    <x v="8"/>
    <s v="places"/>
    <x v="1587"/>
    <d v="2014-12-13T22:49:25"/>
  </r>
  <r>
    <n v="1588"/>
    <s v="The Right Side of Texas"/>
    <s v="Southeast Texas as seen through the lens of a cell phone camera"/>
    <x v="274"/>
    <n v="0"/>
    <x v="2"/>
    <s v="US"/>
    <s v="USD"/>
    <n v="1422735120"/>
    <n v="1420091999"/>
    <b v="0"/>
    <x v="78"/>
    <b v="0"/>
    <s v="photography/places"/>
    <n v="0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x v="38"/>
    <n v="0"/>
    <x v="2"/>
    <s v="US"/>
    <s v="USD"/>
    <n v="1444433886"/>
    <n v="1441841886"/>
    <b v="0"/>
    <x v="78"/>
    <b v="0"/>
    <s v="photography/places"/>
    <n v="0"/>
    <n v="0"/>
    <e v="#DIV/0!"/>
    <x v="8"/>
    <s v="places"/>
    <x v="1589"/>
    <d v="2015-10-09T23:38:06"/>
  </r>
  <r>
    <n v="1590"/>
    <s v="An Italian Adventure"/>
    <s v="Discover Italy through photography."/>
    <x v="127"/>
    <n v="1020"/>
    <x v="2"/>
    <s v="IT"/>
    <s v="EUR"/>
    <n v="1443040464"/>
    <n v="1440448464"/>
    <b v="0"/>
    <x v="84"/>
    <b v="0"/>
    <s v="photography/places"/>
    <n v="1.7000000000000002"/>
    <n v="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x v="32"/>
    <n v="4092"/>
    <x v="2"/>
    <s v="GB"/>
    <s v="GBP"/>
    <n v="1459700741"/>
    <n v="1457112341"/>
    <b v="0"/>
    <x v="297"/>
    <b v="0"/>
    <s v="photography/places"/>
    <n v="29.228571428571428"/>
    <n v="30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x v="251"/>
    <n v="0"/>
    <x v="2"/>
    <s v="US"/>
    <s v="USD"/>
    <n v="1427503485"/>
    <n v="1423619085"/>
    <b v="0"/>
    <x v="78"/>
    <b v="0"/>
    <s v="photography/places"/>
    <n v="0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x v="29"/>
    <n v="3"/>
    <x v="2"/>
    <s v="US"/>
    <s v="USD"/>
    <n v="1425154655"/>
    <n v="1422562655"/>
    <b v="0"/>
    <x v="83"/>
    <b v="0"/>
    <s v="photography/places"/>
    <n v="1.3636363636363637E-2"/>
    <n v="1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x v="28"/>
    <n v="205"/>
    <x v="2"/>
    <s v="US"/>
    <s v="USD"/>
    <n v="1463329260"/>
    <n v="1458147982"/>
    <b v="0"/>
    <x v="73"/>
    <b v="0"/>
    <s v="photography/places"/>
    <n v="20.5"/>
    <n v="21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x v="57"/>
    <n v="280"/>
    <x v="2"/>
    <s v="US"/>
    <s v="USD"/>
    <n v="1403122380"/>
    <n v="1400634728"/>
    <b v="0"/>
    <x v="63"/>
    <b v="0"/>
    <s v="photography/places"/>
    <n v="0.27999999999999997"/>
    <n v="1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x v="53"/>
    <n v="75"/>
    <x v="2"/>
    <s v="GB"/>
    <s v="GBP"/>
    <n v="1418469569"/>
    <n v="1414577969"/>
    <b v="0"/>
    <x v="83"/>
    <b v="0"/>
    <s v="photography/places"/>
    <n v="2.3076923076923079"/>
    <n v="3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x v="36"/>
    <n v="0"/>
    <x v="2"/>
    <s v="US"/>
    <s v="USD"/>
    <n v="1474360197"/>
    <n v="1471768197"/>
    <b v="0"/>
    <x v="78"/>
    <b v="0"/>
    <s v="photography/places"/>
    <n v="0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x v="134"/>
    <n v="1"/>
    <x v="2"/>
    <s v="US"/>
    <s v="USD"/>
    <n v="1437926458"/>
    <n v="1432742458"/>
    <b v="0"/>
    <x v="29"/>
    <b v="0"/>
    <s v="photography/places"/>
    <n v="0.125"/>
    <n v="1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x v="2"/>
    <n v="0"/>
    <x v="2"/>
    <s v="GB"/>
    <s v="GBP"/>
    <n v="1460116576"/>
    <n v="1457528176"/>
    <b v="0"/>
    <x v="78"/>
    <b v="0"/>
    <s v="photography/places"/>
    <n v="0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x v="10"/>
    <n v="367"/>
    <x v="2"/>
    <s v="US"/>
    <s v="USD"/>
    <n v="1405401060"/>
    <n v="1401585752"/>
    <b v="0"/>
    <x v="82"/>
    <b v="0"/>
    <s v="photography/places"/>
    <n v="7.3400000000000007"/>
    <n v="8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x v="30"/>
    <n v="2706.23"/>
    <x v="0"/>
    <s v="US"/>
    <s v="USD"/>
    <n v="1304561633"/>
    <n v="1301969633"/>
    <b v="0"/>
    <x v="66"/>
    <b v="1"/>
    <s v="music/rock"/>
    <n v="108.2492"/>
    <n v="109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x v="15"/>
    <n v="1502.5"/>
    <x v="0"/>
    <s v="US"/>
    <s v="USD"/>
    <n v="1318633200"/>
    <n v="1314947317"/>
    <b v="0"/>
    <x v="58"/>
    <b v="1"/>
    <s v="music/rock"/>
    <n v="100.16666666666667"/>
    <n v="101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x v="13"/>
    <n v="2000.66"/>
    <x v="0"/>
    <s v="US"/>
    <s v="USD"/>
    <n v="1327723459"/>
    <n v="1322539459"/>
    <b v="0"/>
    <x v="209"/>
    <b v="1"/>
    <s v="music/rock"/>
    <n v="100.03299999999999"/>
    <n v="101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x v="70"/>
    <n v="3419"/>
    <x v="0"/>
    <s v="US"/>
    <s v="USD"/>
    <n v="1332011835"/>
    <n v="1328559435"/>
    <b v="0"/>
    <x v="16"/>
    <b v="1"/>
    <s v="music/rock"/>
    <n v="122.10714285714286"/>
    <n v="123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x v="12"/>
    <n v="6041.6"/>
    <x v="0"/>
    <s v="US"/>
    <s v="USD"/>
    <n v="1312182000"/>
    <n v="1311380313"/>
    <b v="0"/>
    <x v="34"/>
    <b v="1"/>
    <s v="music/rock"/>
    <n v="100.69333333333334"/>
    <n v="101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x v="6"/>
    <n v="8080.33"/>
    <x v="0"/>
    <s v="US"/>
    <s v="USD"/>
    <n v="1300930838"/>
    <n v="1293158438"/>
    <b v="0"/>
    <x v="297"/>
    <b v="1"/>
    <s v="music/rock"/>
    <n v="101.004125"/>
    <n v="102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x v="3"/>
    <n v="14511"/>
    <x v="0"/>
    <s v="US"/>
    <s v="USD"/>
    <n v="1339701851"/>
    <n v="1337887451"/>
    <b v="0"/>
    <x v="242"/>
    <b v="1"/>
    <s v="music/rock"/>
    <n v="145.11000000000001"/>
    <n v="146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x v="38"/>
    <n v="1215"/>
    <x v="0"/>
    <s v="US"/>
    <s v="USD"/>
    <n v="1388553960"/>
    <n v="1385754986"/>
    <b v="0"/>
    <x v="23"/>
    <b v="1"/>
    <s v="music/rock"/>
    <n v="101.25"/>
    <n v="102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x v="15"/>
    <n v="1775"/>
    <x v="0"/>
    <s v="US"/>
    <s v="USD"/>
    <n v="1320220800"/>
    <n v="1315612909"/>
    <b v="0"/>
    <x v="80"/>
    <b v="1"/>
    <s v="music/rock"/>
    <n v="118.33333333333333"/>
    <n v="119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x v="13"/>
    <n v="5437"/>
    <x v="0"/>
    <s v="US"/>
    <s v="USD"/>
    <n v="1355609510"/>
    <n v="1353017510"/>
    <b v="0"/>
    <x v="300"/>
    <b v="1"/>
    <s v="music/rock"/>
    <n v="271.85000000000002"/>
    <n v="272"/>
    <n v="48.544642857142854"/>
    <x v="4"/>
    <s v="rock"/>
    <x v="1610"/>
    <d v="2012-12-15T22:11:50"/>
  </r>
  <r>
    <n v="1611"/>
    <s v="Skelton-Luns CD/7&quot;             No Big Deal."/>
    <s v="Skelton-Luns CD/7&quot; No Big Deal."/>
    <x v="134"/>
    <n v="1001"/>
    <x v="0"/>
    <s v="US"/>
    <s v="USD"/>
    <n v="1370390432"/>
    <n v="1368576032"/>
    <b v="0"/>
    <x v="74"/>
    <b v="1"/>
    <s v="music/rock"/>
    <n v="125.125"/>
    <n v="126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x v="2"/>
    <n v="550"/>
    <x v="0"/>
    <s v="US"/>
    <s v="USD"/>
    <n v="1357160384"/>
    <n v="1354568384"/>
    <b v="0"/>
    <x v="202"/>
    <b v="1"/>
    <s v="music/rock"/>
    <n v="110.00000000000001"/>
    <n v="110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x v="28"/>
    <n v="1015"/>
    <x v="0"/>
    <s v="US"/>
    <s v="USD"/>
    <n v="1342921202"/>
    <n v="1340329202"/>
    <b v="0"/>
    <x v="55"/>
    <b v="1"/>
    <s v="music/rock"/>
    <n v="101.49999999999999"/>
    <n v="102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x v="10"/>
    <n v="5135"/>
    <x v="0"/>
    <s v="US"/>
    <s v="USD"/>
    <n v="1407085200"/>
    <n v="1401924769"/>
    <b v="0"/>
    <x v="99"/>
    <b v="1"/>
    <s v="music/rock"/>
    <n v="102.69999999999999"/>
    <n v="103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x v="6"/>
    <n v="9130"/>
    <x v="0"/>
    <s v="US"/>
    <s v="USD"/>
    <n v="1323742396"/>
    <n v="1319850796"/>
    <b v="0"/>
    <x v="327"/>
    <b v="1"/>
    <s v="music/rock"/>
    <n v="114.12500000000001"/>
    <n v="115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x v="3"/>
    <n v="10420"/>
    <x v="0"/>
    <s v="US"/>
    <s v="USD"/>
    <n v="1353621600"/>
    <n v="1350061821"/>
    <b v="0"/>
    <x v="328"/>
    <b v="1"/>
    <s v="music/rock"/>
    <n v="104.2"/>
    <n v="105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x v="39"/>
    <n v="10210"/>
    <x v="0"/>
    <s v="US"/>
    <s v="USD"/>
    <n v="1383332400"/>
    <n v="1380470188"/>
    <b v="0"/>
    <x v="150"/>
    <b v="1"/>
    <s v="music/rock"/>
    <n v="145.85714285714286"/>
    <n v="14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x v="15"/>
    <n v="1576"/>
    <x v="0"/>
    <s v="US"/>
    <s v="USD"/>
    <n v="1362757335"/>
    <n v="1359301335"/>
    <b v="0"/>
    <x v="74"/>
    <b v="1"/>
    <s v="music/rock"/>
    <n v="105.06666666666666"/>
    <n v="10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x v="15"/>
    <n v="2000"/>
    <x v="0"/>
    <s v="US"/>
    <s v="USD"/>
    <n v="1410755286"/>
    <n v="1408940886"/>
    <b v="0"/>
    <x v="23"/>
    <b v="1"/>
    <s v="music/rock"/>
    <n v="133.33333333333331"/>
    <n v="134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x v="28"/>
    <n v="1130"/>
    <x v="0"/>
    <s v="US"/>
    <s v="USD"/>
    <n v="1361606940"/>
    <n v="1361002140"/>
    <b v="0"/>
    <x v="57"/>
    <b v="1"/>
    <s v="music/rock"/>
    <n v="112.99999999999999"/>
    <n v="113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x v="10"/>
    <n v="6060"/>
    <x v="0"/>
    <s v="US"/>
    <s v="USD"/>
    <n v="1338177540"/>
    <n v="1333550015"/>
    <b v="0"/>
    <x v="77"/>
    <b v="1"/>
    <s v="music/rock"/>
    <n v="121.2"/>
    <n v="12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x v="275"/>
    <n v="7019"/>
    <x v="0"/>
    <s v="US"/>
    <s v="USD"/>
    <n v="1418803140"/>
    <n v="1415343874"/>
    <b v="0"/>
    <x v="71"/>
    <b v="1"/>
    <s v="music/rock"/>
    <n v="101.72463768115942"/>
    <n v="10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x v="47"/>
    <n v="758"/>
    <x v="0"/>
    <s v="GB"/>
    <s v="GBP"/>
    <n v="1377621089"/>
    <n v="1372437089"/>
    <b v="0"/>
    <x v="59"/>
    <b v="1"/>
    <s v="music/rock"/>
    <n v="101.06666666666666"/>
    <n v="102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x v="28"/>
    <n v="1180"/>
    <x v="0"/>
    <s v="US"/>
    <s v="USD"/>
    <n v="1357721335"/>
    <n v="1354265335"/>
    <b v="0"/>
    <x v="20"/>
    <b v="1"/>
    <s v="music/rock"/>
    <n v="118"/>
    <n v="1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x v="51"/>
    <n v="11650"/>
    <x v="0"/>
    <s v="US"/>
    <s v="USD"/>
    <n v="1347382053"/>
    <n v="1344962853"/>
    <b v="0"/>
    <x v="201"/>
    <b v="1"/>
    <s v="music/rock"/>
    <n v="155.33333333333331"/>
    <n v="156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x v="6"/>
    <n v="8095"/>
    <x v="0"/>
    <s v="US"/>
    <s v="USD"/>
    <n v="1385932867"/>
    <n v="1383337267"/>
    <b v="0"/>
    <x v="52"/>
    <b v="1"/>
    <s v="music/rock"/>
    <n v="101.18750000000001"/>
    <n v="102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x v="13"/>
    <n v="2340"/>
    <x v="0"/>
    <s v="US"/>
    <s v="USD"/>
    <n v="1353905940"/>
    <n v="1351011489"/>
    <b v="0"/>
    <x v="44"/>
    <b v="1"/>
    <s v="music/rock"/>
    <n v="117"/>
    <n v="1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x v="23"/>
    <n v="4037"/>
    <x v="0"/>
    <s v="US"/>
    <s v="USD"/>
    <n v="1403026882"/>
    <n v="1400175682"/>
    <b v="0"/>
    <x v="106"/>
    <b v="1"/>
    <s v="music/rock"/>
    <n v="100.925"/>
    <n v="101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x v="12"/>
    <n v="6220"/>
    <x v="0"/>
    <s v="US"/>
    <s v="USD"/>
    <n v="1392929333"/>
    <n v="1389041333"/>
    <b v="0"/>
    <x v="141"/>
    <b v="1"/>
    <s v="music/rock"/>
    <n v="103.66666666666666"/>
    <n v="104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x v="23"/>
    <n v="10610"/>
    <x v="0"/>
    <s v="US"/>
    <s v="USD"/>
    <n v="1330671540"/>
    <n v="1328040375"/>
    <b v="0"/>
    <x v="149"/>
    <b v="1"/>
    <s v="music/rock"/>
    <n v="265.25"/>
    <n v="266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x v="3"/>
    <n v="15591"/>
    <x v="0"/>
    <s v="US"/>
    <s v="USD"/>
    <n v="1350074261"/>
    <n v="1347482261"/>
    <b v="0"/>
    <x v="182"/>
    <b v="1"/>
    <s v="music/rock"/>
    <n v="155.91"/>
    <n v="156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x v="23"/>
    <n v="4065"/>
    <x v="0"/>
    <s v="US"/>
    <s v="USD"/>
    <n v="1316851854"/>
    <n v="1311667854"/>
    <b v="0"/>
    <x v="5"/>
    <b v="1"/>
    <s v="music/rock"/>
    <n v="101.62500000000001"/>
    <n v="102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x v="3"/>
    <n v="10000"/>
    <x v="0"/>
    <s v="US"/>
    <s v="USD"/>
    <n v="1326690000"/>
    <n v="1324329156"/>
    <b v="0"/>
    <x v="6"/>
    <b v="1"/>
    <s v="music/rock"/>
    <n v="100"/>
    <n v="100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x v="13"/>
    <n v="2010"/>
    <x v="0"/>
    <s v="US"/>
    <s v="USD"/>
    <n v="1306994340"/>
    <n v="1303706001"/>
    <b v="0"/>
    <x v="58"/>
    <b v="1"/>
    <s v="music/rock"/>
    <n v="100.49999999999999"/>
    <n v="101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x v="13"/>
    <n v="2506"/>
    <x v="0"/>
    <s v="US"/>
    <s v="USD"/>
    <n v="1468270261"/>
    <n v="1463086261"/>
    <b v="0"/>
    <x v="77"/>
    <b v="1"/>
    <s v="music/rock"/>
    <n v="125.29999999999998"/>
    <n v="126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x v="37"/>
    <n v="4660"/>
    <x v="0"/>
    <s v="US"/>
    <s v="USD"/>
    <n v="1307851200"/>
    <n v="1304129088"/>
    <b v="0"/>
    <x v="45"/>
    <b v="1"/>
    <s v="music/rock"/>
    <n v="103.55555555555556"/>
    <n v="104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x v="2"/>
    <n v="519"/>
    <x v="0"/>
    <s v="US"/>
    <s v="USD"/>
    <n v="1262302740"/>
    <n v="1257444140"/>
    <b v="0"/>
    <x v="41"/>
    <b v="1"/>
    <s v="music/rock"/>
    <n v="103.8"/>
    <n v="104"/>
    <n v="34.6"/>
    <x v="4"/>
    <s v="rock"/>
    <x v="1637"/>
    <d v="2009-12-31T23:39:00"/>
  </r>
  <r>
    <n v="1638"/>
    <s v="Avenues EP 2013"/>
    <s v="Avenues will be going in to the studio to record a new EP with Matt Allison!"/>
    <x v="28"/>
    <n v="1050"/>
    <x v="0"/>
    <s v="US"/>
    <s v="USD"/>
    <n v="1362086700"/>
    <n v="1358180968"/>
    <b v="0"/>
    <x v="74"/>
    <b v="1"/>
    <s v="music/rock"/>
    <n v="105"/>
    <n v="1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x v="40"/>
    <n v="1800"/>
    <x v="0"/>
    <s v="US"/>
    <s v="USD"/>
    <n v="1330789165"/>
    <n v="1328197165"/>
    <b v="0"/>
    <x v="10"/>
    <b v="1"/>
    <s v="music/rock"/>
    <n v="100"/>
    <n v="100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x v="44"/>
    <n v="679.44"/>
    <x v="0"/>
    <s v="US"/>
    <s v="USD"/>
    <n v="1280800740"/>
    <n v="1279603955"/>
    <b v="0"/>
    <x v="57"/>
    <b v="1"/>
    <s v="music/rock"/>
    <n v="169.86"/>
    <n v="170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x v="30"/>
    <n v="2535"/>
    <x v="0"/>
    <s v="US"/>
    <s v="USD"/>
    <n v="1418998744"/>
    <n v="1416406744"/>
    <b v="0"/>
    <x v="55"/>
    <b v="1"/>
    <s v="music/pop"/>
    <n v="101.4"/>
    <n v="102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x v="38"/>
    <n v="1200"/>
    <x v="0"/>
    <s v="US"/>
    <s v="USD"/>
    <n v="1308011727"/>
    <n v="1306283727"/>
    <b v="0"/>
    <x v="33"/>
    <b v="1"/>
    <s v="music/pop"/>
    <n v="100"/>
    <n v="100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x v="10"/>
    <n v="6235"/>
    <x v="0"/>
    <s v="US"/>
    <s v="USD"/>
    <n v="1348516012"/>
    <n v="1345924012"/>
    <b v="0"/>
    <x v="77"/>
    <b v="1"/>
    <s v="music/pop"/>
    <n v="124.70000000000002"/>
    <n v="125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x v="3"/>
    <n v="10950"/>
    <x v="0"/>
    <s v="US"/>
    <s v="USD"/>
    <n v="1353551160"/>
    <n v="1348363560"/>
    <b v="0"/>
    <x v="130"/>
    <b v="1"/>
    <s v="music/pop"/>
    <n v="109.5"/>
    <n v="110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x v="10"/>
    <n v="5540"/>
    <x v="0"/>
    <s v="US"/>
    <s v="USD"/>
    <n v="1379515740"/>
    <n v="1378306140"/>
    <b v="0"/>
    <x v="73"/>
    <b v="1"/>
    <s v="music/pop"/>
    <n v="110.80000000000001"/>
    <n v="11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x v="13"/>
    <n v="2204"/>
    <x v="0"/>
    <s v="GB"/>
    <s v="GBP"/>
    <n v="1408039860"/>
    <n v="1405248503"/>
    <b v="0"/>
    <x v="183"/>
    <b v="1"/>
    <s v="music/pop"/>
    <n v="110.2"/>
    <n v="111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x v="10"/>
    <n v="5236"/>
    <x v="0"/>
    <s v="US"/>
    <s v="USD"/>
    <n v="1339235377"/>
    <n v="1336643377"/>
    <b v="0"/>
    <x v="67"/>
    <b v="1"/>
    <s v="music/pop"/>
    <n v="104.71999999999998"/>
    <n v="105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x v="98"/>
    <n v="2881"/>
    <x v="0"/>
    <s v="US"/>
    <s v="USD"/>
    <n v="1300636482"/>
    <n v="1298048082"/>
    <b v="0"/>
    <x v="240"/>
    <b v="1"/>
    <s v="music/pop"/>
    <n v="125.26086956521738"/>
    <n v="126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x v="276"/>
    <n v="3822.33"/>
    <x v="0"/>
    <s v="US"/>
    <s v="USD"/>
    <n v="1400862355"/>
    <n v="1396974355"/>
    <b v="0"/>
    <x v="75"/>
    <b v="1"/>
    <s v="music/pop"/>
    <n v="100.58763157894737"/>
    <n v="101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x v="13"/>
    <n v="2831"/>
    <x v="0"/>
    <s v="US"/>
    <s v="USD"/>
    <n v="1381314437"/>
    <n v="1378722437"/>
    <b v="0"/>
    <x v="58"/>
    <b v="1"/>
    <s v="music/pop"/>
    <n v="141.55000000000001"/>
    <n v="142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x v="13"/>
    <n v="2015"/>
    <x v="0"/>
    <s v="US"/>
    <s v="USD"/>
    <n v="1303801140"/>
    <n v="1300916220"/>
    <b v="0"/>
    <x v="9"/>
    <b v="1"/>
    <s v="music/pop"/>
    <n v="100.75"/>
    <n v="1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x v="37"/>
    <n v="4530"/>
    <x v="0"/>
    <s v="US"/>
    <s v="USD"/>
    <n v="1385297393"/>
    <n v="1382701793"/>
    <b v="0"/>
    <x v="16"/>
    <b v="1"/>
    <s v="music/pop"/>
    <n v="100.66666666666666"/>
    <n v="101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x v="10"/>
    <n v="8711.52"/>
    <x v="0"/>
    <s v="US"/>
    <s v="USD"/>
    <n v="1303675296"/>
    <n v="1300996896"/>
    <b v="0"/>
    <x v="129"/>
    <b v="1"/>
    <s v="music/pop"/>
    <n v="174.2304"/>
    <n v="175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x v="184"/>
    <n v="1319"/>
    <x v="0"/>
    <s v="US"/>
    <s v="USD"/>
    <n v="1334784160"/>
    <n v="1332192160"/>
    <b v="0"/>
    <x v="69"/>
    <b v="1"/>
    <s v="music/pop"/>
    <n v="119.90909090909089"/>
    <n v="120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x v="15"/>
    <n v="2143"/>
    <x v="0"/>
    <s v="US"/>
    <s v="USD"/>
    <n v="1333648820"/>
    <n v="1331060420"/>
    <b v="0"/>
    <x v="53"/>
    <b v="1"/>
    <s v="music/pop"/>
    <n v="142.86666666666667"/>
    <n v="143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x v="51"/>
    <n v="7525.12"/>
    <x v="0"/>
    <s v="US"/>
    <s v="USD"/>
    <n v="1355437052"/>
    <n v="1352845052"/>
    <b v="0"/>
    <x v="53"/>
    <b v="1"/>
    <s v="music/pop"/>
    <n v="100.33493333333334"/>
    <n v="101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x v="31"/>
    <n v="26233.45"/>
    <x v="0"/>
    <s v="US"/>
    <s v="USD"/>
    <n v="1337885168"/>
    <n v="1335293168"/>
    <b v="0"/>
    <x v="170"/>
    <b v="1"/>
    <s v="music/pop"/>
    <n v="104.93380000000001"/>
    <n v="105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x v="12"/>
    <n v="7934"/>
    <x v="0"/>
    <s v="US"/>
    <s v="USD"/>
    <n v="1355840400"/>
    <n v="1352524767"/>
    <b v="0"/>
    <x v="329"/>
    <b v="1"/>
    <s v="music/pop"/>
    <n v="132.23333333333335"/>
    <n v="133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x v="2"/>
    <n v="564"/>
    <x v="0"/>
    <s v="GB"/>
    <s v="GBP"/>
    <n v="1387281600"/>
    <n v="1384811721"/>
    <b v="0"/>
    <x v="43"/>
    <b v="1"/>
    <s v="music/pop"/>
    <n v="112.79999999999998"/>
    <n v="113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x v="277"/>
    <n v="1003"/>
    <x v="0"/>
    <s v="IT"/>
    <s v="EUR"/>
    <n v="1462053540"/>
    <n v="1459355950"/>
    <b v="0"/>
    <x v="17"/>
    <b v="1"/>
    <s v="music/pop"/>
    <n v="1253.75"/>
    <n v="1254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x v="278"/>
    <n v="8098"/>
    <x v="0"/>
    <s v="AT"/>
    <s v="EUR"/>
    <n v="1453064400"/>
    <n v="1449359831"/>
    <b v="0"/>
    <x v="21"/>
    <b v="1"/>
    <s v="music/pop"/>
    <n v="102.50632911392405"/>
    <n v="103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x v="6"/>
    <n v="8211"/>
    <x v="0"/>
    <s v="US"/>
    <s v="USD"/>
    <n v="1325310336"/>
    <n v="1320122736"/>
    <b v="0"/>
    <x v="95"/>
    <b v="1"/>
    <s v="music/pop"/>
    <n v="102.6375"/>
    <n v="103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x v="28"/>
    <n v="1080"/>
    <x v="0"/>
    <s v="US"/>
    <s v="USD"/>
    <n v="1422750707"/>
    <n v="1420158707"/>
    <b v="0"/>
    <x v="58"/>
    <b v="1"/>
    <s v="music/pop"/>
    <n v="108"/>
    <n v="1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x v="30"/>
    <n v="3060.22"/>
    <x v="0"/>
    <s v="US"/>
    <s v="USD"/>
    <n v="1331870340"/>
    <n v="1328033818"/>
    <b v="0"/>
    <x v="30"/>
    <b v="1"/>
    <s v="music/pop"/>
    <n v="122.40879999999999"/>
    <n v="123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x v="8"/>
    <n v="4181"/>
    <x v="0"/>
    <s v="US"/>
    <s v="USD"/>
    <n v="1298343600"/>
    <n v="1295624113"/>
    <b v="0"/>
    <x v="251"/>
    <b v="1"/>
    <s v="music/pop"/>
    <n v="119.45714285714286"/>
    <n v="120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x v="30"/>
    <n v="4022"/>
    <x v="0"/>
    <s v="US"/>
    <s v="USD"/>
    <n v="1364447073"/>
    <n v="1361858673"/>
    <b v="0"/>
    <x v="15"/>
    <b v="1"/>
    <s v="music/pop"/>
    <n v="160.88"/>
    <n v="161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x v="104"/>
    <n v="4313"/>
    <x v="0"/>
    <s v="US"/>
    <s v="USD"/>
    <n v="1394521140"/>
    <n v="1392169298"/>
    <b v="0"/>
    <x v="141"/>
    <b v="1"/>
    <s v="music/pop"/>
    <n v="126.85294117647059"/>
    <n v="127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x v="6"/>
    <n v="8211"/>
    <x v="0"/>
    <s v="US"/>
    <s v="USD"/>
    <n v="1322454939"/>
    <n v="1319859339"/>
    <b v="0"/>
    <x v="318"/>
    <b v="1"/>
    <s v="music/pop"/>
    <n v="102.6375"/>
    <n v="103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x v="13"/>
    <n v="2795"/>
    <x v="0"/>
    <s v="US"/>
    <s v="USD"/>
    <n v="1464729276"/>
    <n v="1459545276"/>
    <b v="0"/>
    <x v="47"/>
    <b v="1"/>
    <s v="music/pop"/>
    <n v="139.75"/>
    <n v="140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x v="28"/>
    <n v="1026"/>
    <x v="0"/>
    <s v="US"/>
    <s v="USD"/>
    <n v="1278302400"/>
    <n v="1273961999"/>
    <b v="0"/>
    <x v="23"/>
    <b v="1"/>
    <s v="music/pop"/>
    <n v="102.60000000000001"/>
    <n v="103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x v="13"/>
    <n v="2013.47"/>
    <x v="0"/>
    <s v="US"/>
    <s v="USD"/>
    <n v="1470056614"/>
    <n v="1467464614"/>
    <b v="0"/>
    <x v="99"/>
    <b v="1"/>
    <s v="music/pop"/>
    <n v="100.67349999999999"/>
    <n v="101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x v="180"/>
    <n v="1920"/>
    <x v="0"/>
    <s v="US"/>
    <s v="USD"/>
    <n v="1338824730"/>
    <n v="1336232730"/>
    <b v="0"/>
    <x v="72"/>
    <b v="1"/>
    <s v="music/pop"/>
    <n v="112.94117647058823"/>
    <n v="11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x v="190"/>
    <n v="2690"/>
    <x v="0"/>
    <s v="US"/>
    <s v="USD"/>
    <n v="1425675892"/>
    <n v="1423083892"/>
    <b v="0"/>
    <x v="211"/>
    <b v="1"/>
    <s v="music/pop"/>
    <n v="128.09523809523807"/>
    <n v="129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x v="10"/>
    <n v="10085"/>
    <x v="0"/>
    <s v="US"/>
    <s v="USD"/>
    <n v="1471503540"/>
    <n v="1468852306"/>
    <b v="0"/>
    <x v="116"/>
    <b v="1"/>
    <s v="music/pop"/>
    <n v="201.7"/>
    <n v="202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x v="28"/>
    <n v="1374.16"/>
    <x v="0"/>
    <s v="US"/>
    <s v="USD"/>
    <n v="1318802580"/>
    <n v="1316194540"/>
    <b v="0"/>
    <x v="69"/>
    <b v="1"/>
    <s v="music/pop"/>
    <n v="137.416"/>
    <n v="138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x v="9"/>
    <n v="3460"/>
    <x v="0"/>
    <s v="US"/>
    <s v="USD"/>
    <n v="1334980740"/>
    <n v="1330968347"/>
    <b v="0"/>
    <x v="288"/>
    <b v="1"/>
    <s v="music/pop"/>
    <n v="115.33333333333333"/>
    <n v="116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x v="12"/>
    <n v="6700"/>
    <x v="0"/>
    <s v="ES"/>
    <s v="EUR"/>
    <n v="1460786340"/>
    <n v="1455615976"/>
    <b v="0"/>
    <x v="288"/>
    <b v="1"/>
    <s v="music/pop"/>
    <n v="111.66666666666667"/>
    <n v="112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x v="15"/>
    <n v="1776"/>
    <x v="0"/>
    <s v="US"/>
    <s v="USD"/>
    <n v="1391718671"/>
    <n v="1390509071"/>
    <b v="0"/>
    <x v="72"/>
    <b v="1"/>
    <s v="music/pop"/>
    <n v="118.39999999999999"/>
    <n v="11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x v="13"/>
    <n v="3500"/>
    <x v="0"/>
    <s v="US"/>
    <s v="USD"/>
    <n v="1311298745"/>
    <n v="1309311545"/>
    <b v="0"/>
    <x v="66"/>
    <b v="1"/>
    <s v="music/pop"/>
    <n v="175"/>
    <n v="175"/>
    <n v="62.5"/>
    <x v="4"/>
    <s v="pop"/>
    <x v="1679"/>
    <d v="2011-07-22T01:39:05"/>
  </r>
  <r>
    <n v="1680"/>
    <s v="Kick Out a Record"/>
    <s v="Working Musician dilemma #164: how the taxman put Kick the Record 2.0 on hold"/>
    <x v="28"/>
    <n v="1175"/>
    <x v="0"/>
    <s v="US"/>
    <s v="USD"/>
    <n v="1405188667"/>
    <n v="1402596667"/>
    <b v="0"/>
    <x v="20"/>
    <b v="1"/>
    <s v="music/pop"/>
    <n v="117.5"/>
    <n v="118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x v="99"/>
    <n v="65924.38"/>
    <x v="3"/>
    <s v="US"/>
    <s v="USD"/>
    <n v="1490752800"/>
    <n v="1486522484"/>
    <b v="0"/>
    <x v="330"/>
    <b v="0"/>
    <s v="music/faith"/>
    <n v="101.42212307692309"/>
    <n v="102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x v="12"/>
    <n v="0"/>
    <x v="3"/>
    <s v="US"/>
    <s v="USD"/>
    <n v="1492142860"/>
    <n v="1486962460"/>
    <b v="0"/>
    <x v="78"/>
    <b v="0"/>
    <s v="music/faith"/>
    <n v="0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x v="8"/>
    <n v="760"/>
    <x v="3"/>
    <s v="FR"/>
    <s v="EUR"/>
    <n v="1491590738"/>
    <n v="1489517138"/>
    <b v="0"/>
    <x v="73"/>
    <b v="0"/>
    <s v="music/faith"/>
    <n v="21.714285714285715"/>
    <n v="22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x v="6"/>
    <n v="8730"/>
    <x v="3"/>
    <s v="US"/>
    <s v="USD"/>
    <n v="1489775641"/>
    <n v="1487360041"/>
    <b v="0"/>
    <x v="21"/>
    <b v="0"/>
    <s v="music/faith"/>
    <n v="109.125"/>
    <n v="110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x v="18"/>
    <n v="360"/>
    <x v="3"/>
    <s v="US"/>
    <s v="USD"/>
    <n v="1490331623"/>
    <n v="1487743223"/>
    <b v="0"/>
    <x v="41"/>
    <b v="0"/>
    <s v="music/faith"/>
    <n v="102.85714285714285"/>
    <n v="103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x v="10"/>
    <n v="18"/>
    <x v="3"/>
    <s v="CA"/>
    <s v="CAD"/>
    <n v="1493320519"/>
    <n v="1488140119"/>
    <b v="0"/>
    <x v="29"/>
    <b v="0"/>
    <s v="music/faith"/>
    <n v="0.36"/>
    <n v="1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x v="3"/>
    <n v="3125"/>
    <x v="3"/>
    <s v="US"/>
    <s v="USD"/>
    <n v="1491855300"/>
    <n v="1488935245"/>
    <b v="0"/>
    <x v="70"/>
    <b v="0"/>
    <s v="music/faith"/>
    <n v="31.25"/>
    <n v="32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x v="23"/>
    <n v="1772"/>
    <x v="3"/>
    <s v="US"/>
    <s v="USD"/>
    <n v="1491738594"/>
    <n v="1489150194"/>
    <b v="0"/>
    <x v="63"/>
    <b v="0"/>
    <s v="music/faith"/>
    <n v="44.3"/>
    <n v="45"/>
    <n v="253.14285714285714"/>
    <x v="4"/>
    <s v="faith"/>
    <x v="1688"/>
    <d v="2017-04-09T11:49:54"/>
  </r>
  <r>
    <n v="1689"/>
    <s v="Fly Away"/>
    <s v="Praising the Living God in the second half of life."/>
    <x v="262"/>
    <n v="2400"/>
    <x v="3"/>
    <s v="US"/>
    <s v="USD"/>
    <n v="1489700230"/>
    <n v="1487111830"/>
    <b v="0"/>
    <x v="25"/>
    <b v="0"/>
    <s v="music/faith"/>
    <n v="100"/>
    <n v="100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x v="30"/>
    <n v="635"/>
    <x v="3"/>
    <s v="US"/>
    <s v="USD"/>
    <n v="1491470442"/>
    <n v="1488882042"/>
    <b v="0"/>
    <x v="202"/>
    <b v="0"/>
    <s v="music/faith"/>
    <n v="25.4"/>
    <n v="26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x v="11"/>
    <n v="10042"/>
    <x v="3"/>
    <s v="US"/>
    <s v="USD"/>
    <n v="1491181200"/>
    <n v="1488387008"/>
    <b v="0"/>
    <x v="44"/>
    <b v="0"/>
    <s v="music/faith"/>
    <n v="33.473333333333329"/>
    <n v="34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x v="10"/>
    <n v="2390"/>
    <x v="3"/>
    <s v="US"/>
    <s v="USD"/>
    <n v="1490572740"/>
    <n v="1487734667"/>
    <b v="0"/>
    <x v="41"/>
    <b v="0"/>
    <s v="music/faith"/>
    <n v="47.8"/>
    <n v="4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x v="9"/>
    <n v="280"/>
    <x v="3"/>
    <s v="GB"/>
    <s v="GBP"/>
    <n v="1491768000"/>
    <n v="1489097112"/>
    <b v="0"/>
    <x v="22"/>
    <b v="0"/>
    <s v="music/faith"/>
    <n v="9.3333333333333339"/>
    <n v="10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x v="3"/>
    <n v="5"/>
    <x v="3"/>
    <s v="US"/>
    <s v="USD"/>
    <n v="1490589360"/>
    <n v="1488038674"/>
    <b v="0"/>
    <x v="29"/>
    <b v="0"/>
    <s v="music/faith"/>
    <n v="0.05"/>
    <n v="1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x v="14"/>
    <n v="1405"/>
    <x v="3"/>
    <s v="US"/>
    <s v="USD"/>
    <n v="1491786000"/>
    <n v="1488847514"/>
    <b v="0"/>
    <x v="23"/>
    <b v="0"/>
    <s v="music/faith"/>
    <n v="11.708333333333334"/>
    <n v="12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x v="82"/>
    <n v="0"/>
    <x v="3"/>
    <s v="US"/>
    <s v="USD"/>
    <n v="1491007211"/>
    <n v="1488418811"/>
    <b v="0"/>
    <x v="78"/>
    <b v="0"/>
    <s v="music/faith"/>
    <n v="0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x v="78"/>
    <n v="2526"/>
    <x v="3"/>
    <s v="US"/>
    <s v="USD"/>
    <n v="1491781648"/>
    <n v="1489193248"/>
    <b v="0"/>
    <x v="19"/>
    <b v="0"/>
    <s v="music/faith"/>
    <n v="20.208000000000002"/>
    <n v="21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x v="152"/>
    <n v="0"/>
    <x v="3"/>
    <s v="US"/>
    <s v="USD"/>
    <n v="1490499180"/>
    <n v="1488430760"/>
    <b v="0"/>
    <x v="78"/>
    <b v="0"/>
    <s v="music/faith"/>
    <n v="0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x v="279"/>
    <n v="216"/>
    <x v="3"/>
    <s v="US"/>
    <s v="USD"/>
    <n v="1491943445"/>
    <n v="1489351445"/>
    <b v="0"/>
    <x v="80"/>
    <b v="0"/>
    <s v="music/faith"/>
    <n v="4.2311459353574925"/>
    <n v="5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x v="22"/>
    <n v="5212"/>
    <x v="3"/>
    <s v="US"/>
    <s v="USD"/>
    <n v="1491019200"/>
    <n v="1488418990"/>
    <b v="0"/>
    <x v="1"/>
    <b v="0"/>
    <s v="music/faith"/>
    <n v="26.06"/>
    <n v="27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x v="280"/>
    <n v="10"/>
    <x v="2"/>
    <s v="US"/>
    <s v="USD"/>
    <n v="1421337405"/>
    <n v="1418745405"/>
    <b v="0"/>
    <x v="84"/>
    <b v="0"/>
    <s v="music/faith"/>
    <n v="0.19801980198019803"/>
    <n v="1"/>
    <n v="5"/>
    <x v="4"/>
    <s v="faith"/>
    <x v="1701"/>
    <d v="2015-01-15T15:56:45"/>
  </r>
  <r>
    <n v="1702"/>
    <s v="lyndale lewis and new vision prosper cd release"/>
    <s v="I can do all things through christ jesus"/>
    <x v="281"/>
    <n v="1"/>
    <x v="2"/>
    <s v="US"/>
    <s v="USD"/>
    <n v="1427745150"/>
    <n v="1425156750"/>
    <b v="0"/>
    <x v="29"/>
    <b v="0"/>
    <s v="music/faith"/>
    <n v="6.0606060606060606E-3"/>
    <n v="1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x v="10"/>
    <n v="51"/>
    <x v="2"/>
    <s v="US"/>
    <s v="USD"/>
    <n v="1441003537"/>
    <n v="1435819537"/>
    <b v="0"/>
    <x v="84"/>
    <b v="0"/>
    <s v="music/faith"/>
    <n v="1.02"/>
    <n v="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x v="13"/>
    <n v="1302"/>
    <x v="2"/>
    <s v="US"/>
    <s v="USD"/>
    <n v="1424056873"/>
    <n v="1421464873"/>
    <b v="0"/>
    <x v="202"/>
    <b v="0"/>
    <s v="music/faith"/>
    <n v="65.100000000000009"/>
    <n v="66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x v="13"/>
    <n v="0"/>
    <x v="2"/>
    <s v="US"/>
    <s v="USD"/>
    <n v="1441814400"/>
    <n v="1440807846"/>
    <b v="0"/>
    <x v="78"/>
    <b v="0"/>
    <s v="music/faith"/>
    <n v="0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x v="62"/>
    <n v="0"/>
    <x v="2"/>
    <s v="DE"/>
    <s v="EUR"/>
    <n v="1440314472"/>
    <n v="1435130472"/>
    <b v="0"/>
    <x v="78"/>
    <b v="0"/>
    <s v="music/faith"/>
    <n v="0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x v="10"/>
    <n v="487"/>
    <x v="2"/>
    <s v="US"/>
    <s v="USD"/>
    <n v="1459181895"/>
    <n v="1456593495"/>
    <b v="0"/>
    <x v="82"/>
    <b v="0"/>
    <s v="music/faith"/>
    <n v="9.74"/>
    <n v="10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x v="39"/>
    <n v="0"/>
    <x v="2"/>
    <s v="US"/>
    <s v="USD"/>
    <n v="1462135706"/>
    <n v="1458679706"/>
    <b v="0"/>
    <x v="78"/>
    <b v="0"/>
    <s v="music/faith"/>
    <n v="0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x v="257"/>
    <n v="85"/>
    <x v="2"/>
    <s v="US"/>
    <s v="USD"/>
    <n v="1409513940"/>
    <n v="1405949514"/>
    <b v="0"/>
    <x v="80"/>
    <b v="0"/>
    <s v="music/faith"/>
    <n v="4.8571428571428568"/>
    <n v="5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x v="10"/>
    <n v="34"/>
    <x v="2"/>
    <s v="DE"/>
    <s v="EUR"/>
    <n v="1453122000"/>
    <n v="1449151888"/>
    <b v="0"/>
    <x v="29"/>
    <b v="0"/>
    <s v="music/faith"/>
    <n v="0.67999999999999994"/>
    <n v="1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x v="3"/>
    <n v="1050"/>
    <x v="2"/>
    <s v="US"/>
    <s v="USD"/>
    <n v="1409585434"/>
    <n v="1406907034"/>
    <b v="0"/>
    <x v="84"/>
    <b v="0"/>
    <s v="music/faith"/>
    <n v="10.5"/>
    <n v="11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x v="10"/>
    <n v="0"/>
    <x v="2"/>
    <s v="US"/>
    <s v="USD"/>
    <n v="1435701353"/>
    <n v="1430517353"/>
    <b v="0"/>
    <x v="78"/>
    <b v="0"/>
    <s v="music/faith"/>
    <n v="0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x v="9"/>
    <n v="50"/>
    <x v="2"/>
    <s v="US"/>
    <s v="USD"/>
    <n v="1412536412"/>
    <n v="1409944412"/>
    <b v="0"/>
    <x v="29"/>
    <b v="0"/>
    <s v="music/faith"/>
    <n v="1.6666666666666667"/>
    <n v="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x v="31"/>
    <n v="1967"/>
    <x v="2"/>
    <s v="US"/>
    <s v="USD"/>
    <n v="1430517761"/>
    <n v="1427925761"/>
    <b v="0"/>
    <x v="57"/>
    <b v="0"/>
    <s v="music/faith"/>
    <n v="7.8680000000000003"/>
    <n v="8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x v="10"/>
    <n v="11"/>
    <x v="2"/>
    <s v="US"/>
    <s v="USD"/>
    <n v="1427772120"/>
    <n v="1425186785"/>
    <b v="0"/>
    <x v="84"/>
    <b v="0"/>
    <s v="music/faith"/>
    <n v="0.22"/>
    <n v="1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x v="13"/>
    <n v="150"/>
    <x v="2"/>
    <s v="US"/>
    <s v="USD"/>
    <n v="1481295099"/>
    <n v="1477835499"/>
    <b v="0"/>
    <x v="83"/>
    <b v="0"/>
    <s v="music/faith"/>
    <n v="7.5"/>
    <n v="8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x v="282"/>
    <n v="1395"/>
    <x v="2"/>
    <s v="US"/>
    <s v="USD"/>
    <n v="1461211200"/>
    <n v="1459467238"/>
    <b v="0"/>
    <x v="14"/>
    <b v="0"/>
    <s v="music/faith"/>
    <n v="42.725880551301685"/>
    <n v="43"/>
    <n v="34.024390243902438"/>
    <x v="4"/>
    <s v="faith"/>
    <x v="1717"/>
    <d v="2016-04-21T04:00:00"/>
  </r>
  <r>
    <n v="1718"/>
    <s v="The Prodigal Son"/>
    <s v="A melody for the galaxy."/>
    <x v="19"/>
    <n v="75"/>
    <x v="2"/>
    <s v="US"/>
    <s v="USD"/>
    <n v="1463201940"/>
    <n v="1459435149"/>
    <b v="0"/>
    <x v="84"/>
    <b v="0"/>
    <s v="music/faith"/>
    <n v="0.2142857142857143"/>
    <n v="1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x v="23"/>
    <n v="35"/>
    <x v="2"/>
    <s v="US"/>
    <s v="USD"/>
    <n v="1410958191"/>
    <n v="1408366191"/>
    <b v="0"/>
    <x v="83"/>
    <b v="0"/>
    <s v="music/faith"/>
    <n v="0.87500000000000011"/>
    <n v="1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x v="23"/>
    <n v="225"/>
    <x v="2"/>
    <s v="US"/>
    <s v="USD"/>
    <n v="1415562471"/>
    <n v="1412966871"/>
    <b v="0"/>
    <x v="22"/>
    <b v="0"/>
    <s v="music/faith"/>
    <n v="5.625"/>
    <n v="6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x v="10"/>
    <n v="0"/>
    <x v="2"/>
    <s v="US"/>
    <s v="USD"/>
    <n v="1449831863"/>
    <n v="1447239863"/>
    <b v="0"/>
    <x v="78"/>
    <b v="0"/>
    <s v="music/faith"/>
    <n v="0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x v="283"/>
    <n v="1"/>
    <x v="2"/>
    <s v="US"/>
    <s v="USD"/>
    <n v="1459642200"/>
    <n v="1456441429"/>
    <b v="0"/>
    <x v="29"/>
    <b v="0"/>
    <s v="music/faith"/>
    <n v="3.4722222222222224E-2"/>
    <n v="1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x v="3"/>
    <n v="650"/>
    <x v="2"/>
    <s v="US"/>
    <s v="USD"/>
    <n v="1435730400"/>
    <n v="1430855315"/>
    <b v="0"/>
    <x v="83"/>
    <b v="0"/>
    <s v="music/faith"/>
    <n v="6.5"/>
    <n v="7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x v="12"/>
    <n v="35"/>
    <x v="2"/>
    <s v="US"/>
    <s v="USD"/>
    <n v="1414707762"/>
    <n v="1412115762"/>
    <b v="0"/>
    <x v="80"/>
    <b v="0"/>
    <s v="music/faith"/>
    <n v="0.58333333333333337"/>
    <n v="1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x v="62"/>
    <n v="560"/>
    <x v="2"/>
    <s v="US"/>
    <s v="USD"/>
    <n v="1408922049"/>
    <n v="1406330049"/>
    <b v="0"/>
    <x v="82"/>
    <b v="0"/>
    <s v="music/faith"/>
    <n v="10.181818181818182"/>
    <n v="11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x v="115"/>
    <n v="2196"/>
    <x v="2"/>
    <s v="US"/>
    <s v="USD"/>
    <n v="1403906664"/>
    <n v="1401401064"/>
    <b v="0"/>
    <x v="38"/>
    <b v="0"/>
    <s v="music/faith"/>
    <n v="33.784615384615385"/>
    <n v="34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x v="9"/>
    <n v="1"/>
    <x v="2"/>
    <s v="GB"/>
    <s v="GBP"/>
    <n v="1428231600"/>
    <n v="1423520177"/>
    <b v="0"/>
    <x v="29"/>
    <b v="0"/>
    <s v="music/faith"/>
    <n v="3.3333333333333333E-2"/>
    <n v="1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x v="21"/>
    <n v="855"/>
    <x v="2"/>
    <s v="US"/>
    <s v="USD"/>
    <n v="1445439674"/>
    <n v="1442847674"/>
    <b v="0"/>
    <x v="63"/>
    <b v="0"/>
    <s v="music/faith"/>
    <n v="68.400000000000006"/>
    <n v="69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x v="3"/>
    <n v="0"/>
    <x v="2"/>
    <s v="US"/>
    <s v="USD"/>
    <n v="1465521306"/>
    <n v="1460337306"/>
    <b v="0"/>
    <x v="78"/>
    <b v="0"/>
    <s v="music/faith"/>
    <n v="0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x v="9"/>
    <n v="0"/>
    <x v="2"/>
    <s v="US"/>
    <s v="USD"/>
    <n v="1445738783"/>
    <n v="1443146783"/>
    <b v="0"/>
    <x v="78"/>
    <b v="0"/>
    <s v="music/faith"/>
    <n v="0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x v="28"/>
    <n v="0"/>
    <x v="2"/>
    <s v="US"/>
    <s v="USD"/>
    <n v="1434034800"/>
    <n v="1432849552"/>
    <b v="0"/>
    <x v="78"/>
    <b v="0"/>
    <s v="music/faith"/>
    <n v="0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x v="23"/>
    <n v="0"/>
    <x v="2"/>
    <s v="US"/>
    <s v="USD"/>
    <n v="1452920400"/>
    <n v="1447777481"/>
    <b v="0"/>
    <x v="78"/>
    <b v="0"/>
    <s v="music/faith"/>
    <n v="0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x v="3"/>
    <n v="0"/>
    <x v="2"/>
    <s v="US"/>
    <s v="USD"/>
    <n v="1473802200"/>
    <n v="1472746374"/>
    <b v="0"/>
    <x v="78"/>
    <b v="0"/>
    <s v="music/faith"/>
    <n v="0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x v="37"/>
    <n v="1"/>
    <x v="2"/>
    <s v="US"/>
    <s v="USD"/>
    <n v="1431046356"/>
    <n v="1428454356"/>
    <b v="0"/>
    <x v="29"/>
    <b v="0"/>
    <s v="music/faith"/>
    <n v="2.2222222222222223E-2"/>
    <n v="1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x v="28"/>
    <n v="110"/>
    <x v="2"/>
    <s v="US"/>
    <s v="USD"/>
    <n v="1470598345"/>
    <n v="1468006345"/>
    <b v="0"/>
    <x v="84"/>
    <b v="0"/>
    <s v="music/faith"/>
    <n v="11"/>
    <n v="11"/>
    <n v="55"/>
    <x v="4"/>
    <s v="faith"/>
    <x v="1735"/>
    <d v="2016-08-07T19:32:25"/>
  </r>
  <r>
    <n v="1736"/>
    <s v="In His Presence"/>
    <s v="A unique meditative album reflecting on the life of Christ, inviting Him into your presence"/>
    <x v="9"/>
    <n v="22"/>
    <x v="2"/>
    <s v="US"/>
    <s v="USD"/>
    <n v="1447018833"/>
    <n v="1444423233"/>
    <b v="0"/>
    <x v="29"/>
    <b v="0"/>
    <s v="music/faith"/>
    <n v="0.73333333333333328"/>
    <n v="1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x v="23"/>
    <n v="850"/>
    <x v="2"/>
    <s v="US"/>
    <s v="USD"/>
    <n v="1437432392"/>
    <n v="1434840392"/>
    <b v="0"/>
    <x v="41"/>
    <b v="0"/>
    <s v="music/faith"/>
    <n v="21.25"/>
    <n v="22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x v="10"/>
    <n v="20"/>
    <x v="2"/>
    <s v="US"/>
    <s v="USD"/>
    <n v="1412283542"/>
    <n v="1409691542"/>
    <b v="0"/>
    <x v="29"/>
    <b v="0"/>
    <s v="music/faith"/>
    <n v="0.4"/>
    <n v="1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x v="28"/>
    <n v="1"/>
    <x v="2"/>
    <s v="US"/>
    <s v="USD"/>
    <n v="1462391932"/>
    <n v="1457297932"/>
    <b v="0"/>
    <x v="29"/>
    <b v="0"/>
    <s v="music/faith"/>
    <n v="0.1"/>
    <n v="1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x v="9"/>
    <n v="0"/>
    <x v="2"/>
    <s v="US"/>
    <s v="USD"/>
    <n v="1437075422"/>
    <n v="1434483422"/>
    <b v="0"/>
    <x v="78"/>
    <b v="0"/>
    <s v="music/faith"/>
    <n v="0"/>
    <n v="0"/>
    <e v="#DIV/0!"/>
    <x v="4"/>
    <s v="faith"/>
    <x v="1740"/>
    <d v="2015-07-16T19:37:02"/>
  </r>
  <r>
    <n v="1741"/>
    <s v="Caught off Guard"/>
    <s v="A photo journal documenting my experiences and travels across New Zealand"/>
    <x v="38"/>
    <n v="1330"/>
    <x v="0"/>
    <s v="GB"/>
    <s v="GBP"/>
    <n v="1433948671"/>
    <n v="1430060671"/>
    <b v="0"/>
    <x v="47"/>
    <b v="1"/>
    <s v="photography/photobooks"/>
    <n v="110.83333333333334"/>
    <n v="111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x v="13"/>
    <n v="2175"/>
    <x v="0"/>
    <s v="US"/>
    <s v="USD"/>
    <n v="1483822800"/>
    <n v="1481058170"/>
    <b v="0"/>
    <x v="69"/>
    <b v="1"/>
    <s v="photography/photobooks"/>
    <n v="108.74999999999999"/>
    <n v="10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x v="12"/>
    <n v="6025"/>
    <x v="0"/>
    <s v="US"/>
    <s v="USD"/>
    <n v="1472270340"/>
    <n v="1470348775"/>
    <b v="0"/>
    <x v="85"/>
    <b v="1"/>
    <s v="photography/photobooks"/>
    <n v="100.41666666666667"/>
    <n v="101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x v="62"/>
    <n v="6515"/>
    <x v="0"/>
    <s v="GB"/>
    <s v="GBP"/>
    <n v="1425821477"/>
    <n v="1421937077"/>
    <b v="0"/>
    <x v="16"/>
    <b v="1"/>
    <s v="photography/photobooks"/>
    <n v="118.45454545454545"/>
    <n v="119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x v="39"/>
    <n v="7981"/>
    <x v="0"/>
    <s v="US"/>
    <s v="USD"/>
    <n v="1482372000"/>
    <n v="1479276838"/>
    <b v="0"/>
    <x v="30"/>
    <b v="1"/>
    <s v="photography/photobooks"/>
    <n v="114.01428571428571"/>
    <n v="115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x v="36"/>
    <n v="22215"/>
    <x v="0"/>
    <s v="US"/>
    <s v="USD"/>
    <n v="1479952800"/>
    <n v="1477368867"/>
    <b v="0"/>
    <x v="329"/>
    <b v="1"/>
    <s v="photography/photobooks"/>
    <n v="148.10000000000002"/>
    <n v="149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x v="7"/>
    <n v="9446"/>
    <x v="0"/>
    <s v="GB"/>
    <s v="GBP"/>
    <n v="1447426800"/>
    <n v="1444904830"/>
    <b v="0"/>
    <x v="180"/>
    <b v="1"/>
    <s v="photography/photobooks"/>
    <n v="104.95555555555556"/>
    <n v="105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x v="63"/>
    <n v="64974"/>
    <x v="0"/>
    <s v="CA"/>
    <s v="CAD"/>
    <n v="1441234143"/>
    <n v="1438642143"/>
    <b v="0"/>
    <x v="331"/>
    <b v="1"/>
    <s v="photography/photobooks"/>
    <n v="129.94800000000001"/>
    <n v="130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x v="284"/>
    <n v="12410.5"/>
    <x v="0"/>
    <s v="LU"/>
    <s v="EUR"/>
    <n v="1488394800"/>
    <n v="1485213921"/>
    <b v="0"/>
    <x v="132"/>
    <b v="1"/>
    <s v="photography/photobooks"/>
    <n v="123.48756218905473"/>
    <n v="124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x v="10"/>
    <n v="10081"/>
    <x v="0"/>
    <s v="US"/>
    <s v="USD"/>
    <n v="1461096304"/>
    <n v="1458936304"/>
    <b v="0"/>
    <x v="207"/>
    <b v="1"/>
    <s v="photography/photobooks"/>
    <n v="201.62"/>
    <n v="20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x v="3"/>
    <n v="10290"/>
    <x v="0"/>
    <s v="US"/>
    <s v="USD"/>
    <n v="1426787123"/>
    <n v="1424198723"/>
    <b v="0"/>
    <x v="42"/>
    <b v="1"/>
    <s v="photography/photobooks"/>
    <n v="102.89999999999999"/>
    <n v="103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x v="38"/>
    <n v="3122"/>
    <x v="0"/>
    <s v="GB"/>
    <s v="GBP"/>
    <n v="1476425082"/>
    <n v="1473833082"/>
    <b v="0"/>
    <x v="240"/>
    <b v="1"/>
    <s v="photography/photobooks"/>
    <n v="260.16666666666663"/>
    <n v="261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x v="36"/>
    <n v="16200"/>
    <x v="0"/>
    <s v="DK"/>
    <s v="DKK"/>
    <n v="1458579568"/>
    <n v="1455991168"/>
    <b v="0"/>
    <x v="2"/>
    <b v="1"/>
    <s v="photography/photobooks"/>
    <n v="108"/>
    <n v="1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x v="0"/>
    <n v="9395"/>
    <x v="0"/>
    <s v="CA"/>
    <s v="CAD"/>
    <n v="1428091353"/>
    <n v="1425502953"/>
    <b v="0"/>
    <x v="240"/>
    <b v="1"/>
    <s v="photography/photobooks"/>
    <n v="110.52941176470587"/>
    <n v="111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x v="251"/>
    <n v="30"/>
    <x v="0"/>
    <s v="US"/>
    <s v="USD"/>
    <n v="1444071361"/>
    <n v="1441479361"/>
    <b v="0"/>
    <x v="80"/>
    <b v="1"/>
    <s v="photography/photobooks"/>
    <n v="120"/>
    <n v="120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x v="62"/>
    <n v="5655.6"/>
    <x v="0"/>
    <s v="US"/>
    <s v="USD"/>
    <n v="1472443269"/>
    <n v="1468987269"/>
    <b v="0"/>
    <x v="148"/>
    <b v="1"/>
    <s v="photography/photobooks"/>
    <n v="102.82909090909091"/>
    <n v="103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x v="10"/>
    <n v="5800"/>
    <x v="0"/>
    <s v="US"/>
    <s v="USD"/>
    <n v="1485631740"/>
    <n v="1483041083"/>
    <b v="0"/>
    <x v="25"/>
    <b v="1"/>
    <s v="photography/photobooks"/>
    <n v="115.99999999999999"/>
    <n v="116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x v="28"/>
    <n v="1147"/>
    <x v="0"/>
    <s v="US"/>
    <s v="USD"/>
    <n v="1468536992"/>
    <n v="1463352992"/>
    <b v="0"/>
    <x v="74"/>
    <b v="1"/>
    <s v="photography/photobooks"/>
    <n v="114.7"/>
    <n v="115"/>
    <n v="42.481481481481481"/>
    <x v="8"/>
    <s v="photobooks"/>
    <x v="1758"/>
    <d v="2016-07-14T22:56:32"/>
  </r>
  <r>
    <n v="1759"/>
    <s v="Death Valley"/>
    <s v="Death Valley will be the first photo book of Andi State"/>
    <x v="10"/>
    <n v="5330"/>
    <x v="0"/>
    <s v="US"/>
    <s v="USD"/>
    <n v="1427309629"/>
    <n v="1425585229"/>
    <b v="0"/>
    <x v="72"/>
    <b v="1"/>
    <s v="photography/photobooks"/>
    <n v="106.60000000000001"/>
    <n v="107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x v="10"/>
    <n v="8272"/>
    <x v="0"/>
    <s v="US"/>
    <s v="USD"/>
    <n v="1456416513"/>
    <n v="1454688513"/>
    <b v="0"/>
    <x v="332"/>
    <b v="1"/>
    <s v="photography/photobooks"/>
    <n v="165.44"/>
    <n v="166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x v="213"/>
    <n v="155"/>
    <x v="0"/>
    <s v="GB"/>
    <s v="GBP"/>
    <n v="1442065060"/>
    <n v="1437745060"/>
    <b v="0"/>
    <x v="83"/>
    <b v="1"/>
    <s v="photography/photobooks"/>
    <n v="155"/>
    <n v="155"/>
    <n v="51.666666666666664"/>
    <x v="8"/>
    <s v="photobooks"/>
    <x v="1761"/>
    <d v="2015-09-12T13:37:40"/>
  </r>
  <r>
    <n v="1762"/>
    <s v="&quot;The Naked Pixel&quot; Ali Pakele"/>
    <s v="Project rewards $25 gets you 190+ digital images"/>
    <x v="213"/>
    <n v="885"/>
    <x v="0"/>
    <s v="US"/>
    <s v="USD"/>
    <n v="1457739245"/>
    <n v="1455147245"/>
    <b v="0"/>
    <x v="20"/>
    <b v="1"/>
    <s v="photography/photobooks"/>
    <n v="885"/>
    <n v="8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x v="14"/>
    <n v="12229"/>
    <x v="0"/>
    <s v="US"/>
    <s v="USD"/>
    <n v="1477255840"/>
    <n v="1474663840"/>
    <b v="0"/>
    <x v="115"/>
    <b v="1"/>
    <s v="photography/photobooks"/>
    <n v="101.90833333333333"/>
    <n v="102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x v="34"/>
    <n v="2156"/>
    <x v="2"/>
    <s v="GB"/>
    <s v="GBP"/>
    <n v="1407065979"/>
    <n v="1404560379"/>
    <b v="1"/>
    <x v="70"/>
    <b v="0"/>
    <s v="photography/photobooks"/>
    <n v="19.600000000000001"/>
    <n v="20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x v="78"/>
    <n v="7433.48"/>
    <x v="2"/>
    <s v="US"/>
    <s v="USD"/>
    <n v="1407972712"/>
    <n v="1405380712"/>
    <b v="1"/>
    <x v="273"/>
    <b v="0"/>
    <s v="photography/photobooks"/>
    <n v="59.467839999999995"/>
    <n v="60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x v="15"/>
    <n v="0"/>
    <x v="2"/>
    <s v="AU"/>
    <s v="AUD"/>
    <n v="1408999088"/>
    <n v="1407184688"/>
    <b v="1"/>
    <x v="78"/>
    <b v="0"/>
    <s v="photography/photobooks"/>
    <n v="0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x v="10"/>
    <n v="2286"/>
    <x v="2"/>
    <s v="US"/>
    <s v="USD"/>
    <n v="1407080884"/>
    <n v="1404488884"/>
    <b v="1"/>
    <x v="70"/>
    <b v="0"/>
    <s v="photography/photobooks"/>
    <n v="45.72"/>
    <n v="46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x v="10"/>
    <n v="187"/>
    <x v="2"/>
    <s v="US"/>
    <s v="USD"/>
    <n v="1411824444"/>
    <n v="1406640444"/>
    <b v="1"/>
    <x v="41"/>
    <b v="0"/>
    <s v="photography/photobooks"/>
    <n v="3.74"/>
    <n v="4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x v="79"/>
    <n v="1081"/>
    <x v="2"/>
    <s v="US"/>
    <s v="USD"/>
    <n v="1421177959"/>
    <n v="1418585959"/>
    <b v="1"/>
    <x v="19"/>
    <b v="0"/>
    <s v="photography/photobooks"/>
    <n v="2.7025000000000001"/>
    <n v="3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x v="142"/>
    <n v="13846"/>
    <x v="2"/>
    <s v="US"/>
    <s v="USD"/>
    <n v="1413312194"/>
    <n v="1410288194"/>
    <b v="1"/>
    <x v="297"/>
    <b v="0"/>
    <s v="photography/photobooks"/>
    <n v="56.51428571428572"/>
    <n v="5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x v="285"/>
    <n v="895"/>
    <x v="2"/>
    <s v="GB"/>
    <s v="GBP"/>
    <n v="1414107040"/>
    <n v="1411515040"/>
    <b v="1"/>
    <x v="20"/>
    <b v="0"/>
    <s v="photography/photobooks"/>
    <n v="21.30952380952381"/>
    <n v="22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x v="62"/>
    <n v="858"/>
    <x v="2"/>
    <s v="GB"/>
    <s v="GBP"/>
    <n v="1404666836"/>
    <n v="1399482836"/>
    <b v="1"/>
    <x v="10"/>
    <b v="0"/>
    <s v="photography/photobooks"/>
    <n v="15.6"/>
    <n v="1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x v="11"/>
    <n v="1877"/>
    <x v="2"/>
    <s v="US"/>
    <s v="USD"/>
    <n v="1421691298"/>
    <n v="1417803298"/>
    <b v="1"/>
    <x v="10"/>
    <b v="0"/>
    <s v="photography/photobooks"/>
    <n v="6.2566666666666677"/>
    <n v="7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x v="30"/>
    <n v="1148"/>
    <x v="2"/>
    <s v="US"/>
    <s v="USD"/>
    <n v="1417273140"/>
    <n v="1413609292"/>
    <b v="1"/>
    <x v="62"/>
    <b v="0"/>
    <s v="photography/photobooks"/>
    <n v="45.92"/>
    <n v="46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x v="286"/>
    <n v="21158"/>
    <x v="2"/>
    <s v="US"/>
    <s v="USD"/>
    <n v="1414193160"/>
    <n v="1410305160"/>
    <b v="1"/>
    <x v="204"/>
    <b v="0"/>
    <s v="photography/photobooks"/>
    <n v="65.101538461538468"/>
    <n v="66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x v="10"/>
    <n v="335"/>
    <x v="2"/>
    <s v="GB"/>
    <s v="GBP"/>
    <n v="1414623471"/>
    <n v="1411513071"/>
    <b v="1"/>
    <x v="80"/>
    <b v="0"/>
    <s v="photography/photobooks"/>
    <n v="6.7"/>
    <n v="7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x v="225"/>
    <n v="651"/>
    <x v="2"/>
    <s v="NL"/>
    <s v="EUR"/>
    <n v="1424421253"/>
    <n v="1421829253"/>
    <b v="1"/>
    <x v="73"/>
    <b v="0"/>
    <s v="photography/photobooks"/>
    <n v="13.5625"/>
    <n v="14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x v="63"/>
    <n v="995"/>
    <x v="2"/>
    <s v="US"/>
    <s v="USD"/>
    <n v="1427485395"/>
    <n v="1423600995"/>
    <b v="1"/>
    <x v="41"/>
    <b v="0"/>
    <s v="photography/photobooks"/>
    <n v="1.9900000000000002"/>
    <n v="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x v="34"/>
    <n v="3986"/>
    <x v="2"/>
    <s v="US"/>
    <s v="USD"/>
    <n v="1472834180"/>
    <n v="1470242180"/>
    <b v="1"/>
    <x v="44"/>
    <b v="0"/>
    <s v="photography/photobooks"/>
    <n v="36.236363636363642"/>
    <n v="37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x v="11"/>
    <n v="11923"/>
    <x v="2"/>
    <s v="US"/>
    <s v="USD"/>
    <n v="1467469510"/>
    <n v="1462285510"/>
    <b v="1"/>
    <x v="215"/>
    <b v="0"/>
    <s v="photography/photobooks"/>
    <n v="39.743333333333339"/>
    <n v="40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x v="62"/>
    <n v="1417"/>
    <x v="2"/>
    <s v="US"/>
    <s v="USD"/>
    <n v="1473950945"/>
    <n v="1471272545"/>
    <b v="1"/>
    <x v="54"/>
    <b v="0"/>
    <s v="photography/photobooks"/>
    <n v="25.763636363636365"/>
    <n v="2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x v="19"/>
    <n v="5422"/>
    <x v="2"/>
    <s v="US"/>
    <s v="USD"/>
    <n v="1456062489"/>
    <n v="1453211289"/>
    <b v="1"/>
    <x v="88"/>
    <b v="0"/>
    <s v="photography/photobooks"/>
    <n v="15.491428571428573"/>
    <n v="16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x v="79"/>
    <n v="9477"/>
    <x v="2"/>
    <s v="US"/>
    <s v="USD"/>
    <n v="1432248478"/>
    <n v="1429656478"/>
    <b v="1"/>
    <x v="333"/>
    <b v="0"/>
    <s v="photography/photobooks"/>
    <n v="23.692499999999999"/>
    <n v="24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x v="10"/>
    <n v="1988"/>
    <x v="2"/>
    <s v="US"/>
    <s v="USD"/>
    <n v="1422674700"/>
    <n v="1419954240"/>
    <b v="1"/>
    <x v="51"/>
    <b v="0"/>
    <s v="photography/photobooks"/>
    <n v="39.76"/>
    <n v="40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x v="95"/>
    <n v="4853"/>
    <x v="2"/>
    <s v="US"/>
    <s v="USD"/>
    <n v="1413417600"/>
    <n v="1410750855"/>
    <b v="1"/>
    <x v="52"/>
    <b v="0"/>
    <s v="photography/photobooks"/>
    <n v="20.220833333333331"/>
    <n v="21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x v="168"/>
    <n v="905"/>
    <x v="2"/>
    <s v="NL"/>
    <s v="EUR"/>
    <n v="1418649177"/>
    <n v="1416057177"/>
    <b v="1"/>
    <x v="60"/>
    <b v="0"/>
    <s v="photography/photobooks"/>
    <n v="47.631578947368418"/>
    <n v="48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x v="3"/>
    <n v="1533"/>
    <x v="2"/>
    <s v="US"/>
    <s v="USD"/>
    <n v="1428158637"/>
    <n v="1425570237"/>
    <b v="1"/>
    <x v="54"/>
    <b v="0"/>
    <s v="photography/photobooks"/>
    <n v="15.329999999999998"/>
    <n v="16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x v="62"/>
    <n v="76"/>
    <x v="2"/>
    <s v="GB"/>
    <s v="GBP"/>
    <n v="1414795542"/>
    <n v="1412203542"/>
    <b v="1"/>
    <x v="80"/>
    <b v="0"/>
    <s v="photography/photobooks"/>
    <n v="1.3818181818181818"/>
    <n v="2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x v="6"/>
    <n v="40"/>
    <x v="2"/>
    <s v="US"/>
    <s v="USD"/>
    <n v="1421042403"/>
    <n v="1415858403"/>
    <b v="1"/>
    <x v="80"/>
    <b v="0"/>
    <s v="photography/photobooks"/>
    <n v="0.5"/>
    <n v="1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x v="287"/>
    <n v="1636"/>
    <x v="2"/>
    <s v="US"/>
    <s v="USD"/>
    <n v="1423152678"/>
    <n v="1420560678"/>
    <b v="1"/>
    <x v="41"/>
    <b v="0"/>
    <s v="photography/photobooks"/>
    <n v="4.957575757575758"/>
    <n v="5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x v="9"/>
    <n v="107"/>
    <x v="2"/>
    <s v="GB"/>
    <s v="GBP"/>
    <n v="1422553565"/>
    <n v="1417369565"/>
    <b v="1"/>
    <x v="80"/>
    <b v="0"/>
    <s v="photography/photobooks"/>
    <n v="3.5666666666666664"/>
    <n v="4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x v="31"/>
    <n v="15281"/>
    <x v="2"/>
    <s v="US"/>
    <s v="USD"/>
    <n v="1439189940"/>
    <n v="1435970682"/>
    <b v="1"/>
    <x v="237"/>
    <b v="0"/>
    <s v="photography/photobooks"/>
    <n v="61.124000000000002"/>
    <n v="62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x v="9"/>
    <n v="40"/>
    <x v="2"/>
    <s v="AU"/>
    <s v="AUD"/>
    <n v="1417127040"/>
    <n v="1414531440"/>
    <b v="1"/>
    <x v="84"/>
    <b v="0"/>
    <s v="photography/photobooks"/>
    <n v="1.3333333333333335"/>
    <n v="2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x v="7"/>
    <n v="997"/>
    <x v="2"/>
    <s v="US"/>
    <s v="USD"/>
    <n v="1423660422"/>
    <n v="1420636422"/>
    <b v="1"/>
    <x v="59"/>
    <b v="0"/>
    <s v="photography/photobooks"/>
    <n v="11.077777777777778"/>
    <n v="12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x v="89"/>
    <n v="10846"/>
    <x v="2"/>
    <s v="DE"/>
    <s v="EUR"/>
    <n v="1476460800"/>
    <n v="1473922541"/>
    <b v="1"/>
    <x v="75"/>
    <b v="0"/>
    <s v="photography/photobooks"/>
    <n v="38.735714285714288"/>
    <n v="39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x v="266"/>
    <n v="4190"/>
    <x v="2"/>
    <s v="GB"/>
    <s v="GBP"/>
    <n v="1469356366"/>
    <n v="1464172366"/>
    <b v="1"/>
    <x v="48"/>
    <b v="0"/>
    <s v="photography/photobooks"/>
    <n v="22.05263157894737"/>
    <n v="23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x v="3"/>
    <n v="6755"/>
    <x v="2"/>
    <s v="US"/>
    <s v="USD"/>
    <n v="1481809189"/>
    <n v="1479217189"/>
    <b v="1"/>
    <x v="205"/>
    <b v="0"/>
    <s v="photography/photobooks"/>
    <n v="67.55"/>
    <n v="68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x v="194"/>
    <n v="2182"/>
    <x v="2"/>
    <s v="US"/>
    <s v="USD"/>
    <n v="1454572233"/>
    <n v="1449388233"/>
    <b v="1"/>
    <x v="77"/>
    <b v="0"/>
    <s v="photography/photobooks"/>
    <n v="13.637499999999999"/>
    <n v="14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x v="23"/>
    <n v="69.83"/>
    <x v="2"/>
    <s v="GB"/>
    <s v="GBP"/>
    <n v="1415740408"/>
    <n v="1414008808"/>
    <b v="1"/>
    <x v="79"/>
    <b v="0"/>
    <s v="photography/photobooks"/>
    <n v="1.7457500000000001"/>
    <n v="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x v="288"/>
    <n v="9460"/>
    <x v="2"/>
    <s v="GB"/>
    <s v="GBP"/>
    <n v="1476109970"/>
    <n v="1473517970"/>
    <b v="1"/>
    <x v="116"/>
    <b v="0"/>
    <s v="photography/photobooks"/>
    <n v="20.44963251188932"/>
    <n v="21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x v="73"/>
    <n v="2355"/>
    <x v="2"/>
    <s v="GB"/>
    <s v="GBP"/>
    <n v="1450181400"/>
    <n v="1447429868"/>
    <b v="1"/>
    <x v="77"/>
    <b v="0"/>
    <s v="photography/photobooks"/>
    <n v="13.852941176470587"/>
    <n v="14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x v="8"/>
    <n v="1697"/>
    <x v="2"/>
    <s v="DE"/>
    <s v="EUR"/>
    <n v="1435442340"/>
    <n v="1433416830"/>
    <b v="1"/>
    <x v="59"/>
    <b v="0"/>
    <s v="photography/photobooks"/>
    <n v="48.485714285714288"/>
    <n v="49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x v="178"/>
    <n v="5390"/>
    <x v="2"/>
    <s v="US"/>
    <s v="USD"/>
    <n v="1423878182"/>
    <n v="1421199782"/>
    <b v="1"/>
    <x v="11"/>
    <b v="0"/>
    <s v="photography/photobooks"/>
    <n v="30.8"/>
    <n v="31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x v="289"/>
    <n v="5452"/>
    <x v="2"/>
    <s v="US"/>
    <s v="USD"/>
    <n v="1447521404"/>
    <n v="1444061804"/>
    <b v="1"/>
    <x v="47"/>
    <b v="0"/>
    <s v="photography/photobooks"/>
    <n v="35.174193548387095"/>
    <n v="36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x v="290"/>
    <n v="8191"/>
    <x v="2"/>
    <s v="DE"/>
    <s v="EUR"/>
    <n v="1443808800"/>
    <n v="1441048658"/>
    <b v="1"/>
    <x v="259"/>
    <b v="0"/>
    <s v="photography/photobooks"/>
    <n v="36.404444444444444"/>
    <n v="37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x v="22"/>
    <n v="591"/>
    <x v="2"/>
    <s v="GB"/>
    <s v="GBP"/>
    <n v="1412090349"/>
    <n v="1409066349"/>
    <b v="1"/>
    <x v="22"/>
    <b v="0"/>
    <s v="photography/photobooks"/>
    <n v="2.9550000000000001"/>
    <n v="3"/>
    <n v="73.875"/>
    <x v="8"/>
    <s v="photobooks"/>
    <x v="1806"/>
    <d v="2014-09-30T15:19:09"/>
  </r>
  <r>
    <n v="1807"/>
    <s v="Anywhere but Here"/>
    <s v="I want to explore alternative cultures and lifestyles in America."/>
    <x v="10"/>
    <n v="553"/>
    <x v="2"/>
    <s v="US"/>
    <s v="USD"/>
    <n v="1411868313"/>
    <n v="1409276313"/>
    <b v="1"/>
    <x v="22"/>
    <b v="0"/>
    <s v="photography/photobooks"/>
    <n v="11.06"/>
    <n v="12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x v="89"/>
    <n v="11594"/>
    <x v="2"/>
    <s v="US"/>
    <s v="USD"/>
    <n v="1486830030"/>
    <n v="1483806030"/>
    <b v="1"/>
    <x v="93"/>
    <b v="0"/>
    <s v="photography/photobooks"/>
    <n v="41.407142857142858"/>
    <n v="42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x v="8"/>
    <n v="380"/>
    <x v="2"/>
    <s v="CA"/>
    <s v="CAD"/>
    <n v="1425246439"/>
    <n v="1422222439"/>
    <b v="1"/>
    <x v="82"/>
    <b v="0"/>
    <s v="photography/photobooks"/>
    <n v="10.857142857142858"/>
    <n v="11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x v="52"/>
    <n v="15"/>
    <x v="2"/>
    <s v="US"/>
    <s v="USD"/>
    <n v="1408657826"/>
    <n v="1407621026"/>
    <b v="0"/>
    <x v="84"/>
    <b v="0"/>
    <s v="photography/photobooks"/>
    <n v="3.3333333333333335"/>
    <n v="4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x v="214"/>
    <n v="40"/>
    <x v="2"/>
    <s v="US"/>
    <s v="USD"/>
    <n v="1414123200"/>
    <n v="1408962270"/>
    <b v="0"/>
    <x v="55"/>
    <b v="0"/>
    <s v="photography/photobooks"/>
    <n v="7.407407407407407E-2"/>
    <n v="1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x v="115"/>
    <n v="865"/>
    <x v="2"/>
    <s v="GB"/>
    <s v="GBP"/>
    <n v="1467531536"/>
    <n v="1464939536"/>
    <b v="0"/>
    <x v="23"/>
    <b v="0"/>
    <s v="photography/photobooks"/>
    <n v="13.307692307692307"/>
    <n v="14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x v="222"/>
    <n v="0"/>
    <x v="2"/>
    <s v="GB"/>
    <s v="GBP"/>
    <n v="1407532812"/>
    <n v="1404940812"/>
    <b v="0"/>
    <x v="78"/>
    <b v="0"/>
    <s v="photography/photobooks"/>
    <n v="0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x v="14"/>
    <n v="5902"/>
    <x v="2"/>
    <s v="GB"/>
    <s v="GBP"/>
    <n v="1425108736"/>
    <n v="1422516736"/>
    <b v="0"/>
    <x v="205"/>
    <b v="0"/>
    <s v="photography/photobooks"/>
    <n v="49.183333333333337"/>
    <n v="50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x v="9"/>
    <n v="0"/>
    <x v="2"/>
    <s v="US"/>
    <s v="USD"/>
    <n v="1435787137"/>
    <n v="1434577537"/>
    <b v="0"/>
    <x v="78"/>
    <b v="0"/>
    <s v="photography/photobooks"/>
    <n v="0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x v="31"/>
    <n v="509"/>
    <x v="2"/>
    <s v="CH"/>
    <s v="CHF"/>
    <n v="1469473200"/>
    <n v="1467061303"/>
    <b v="0"/>
    <x v="79"/>
    <b v="0"/>
    <s v="photography/photobooks"/>
    <n v="2.036"/>
    <n v="3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x v="102"/>
    <n v="9419"/>
    <x v="2"/>
    <s v="US"/>
    <s v="USD"/>
    <n v="1485759540"/>
    <n v="1480607607"/>
    <b v="0"/>
    <x v="61"/>
    <b v="0"/>
    <s v="photography/photobooks"/>
    <n v="52.327777777777776"/>
    <n v="53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x v="36"/>
    <n v="0"/>
    <x v="2"/>
    <s v="US"/>
    <s v="USD"/>
    <n v="1428035850"/>
    <n v="1425447450"/>
    <b v="0"/>
    <x v="78"/>
    <b v="0"/>
    <s v="photography/photobooks"/>
    <n v="0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x v="38"/>
    <n v="25"/>
    <x v="2"/>
    <s v="US"/>
    <s v="USD"/>
    <n v="1406743396"/>
    <n v="1404151396"/>
    <b v="0"/>
    <x v="80"/>
    <b v="0"/>
    <s v="photography/photobooks"/>
    <n v="2.083333333333333"/>
    <n v="3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x v="91"/>
    <n v="1707"/>
    <x v="2"/>
    <s v="US"/>
    <s v="USD"/>
    <n v="1427850090"/>
    <n v="1425261690"/>
    <b v="0"/>
    <x v="22"/>
    <b v="0"/>
    <s v="photography/photobooks"/>
    <n v="6.565384615384616"/>
    <n v="7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x v="30"/>
    <n v="3372.25"/>
    <x v="0"/>
    <s v="US"/>
    <s v="USD"/>
    <n v="1330760367"/>
    <n v="1326872367"/>
    <b v="0"/>
    <x v="7"/>
    <b v="1"/>
    <s v="music/rock"/>
    <n v="134.88999999999999"/>
    <n v="135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x v="43"/>
    <n v="300"/>
    <x v="0"/>
    <s v="CA"/>
    <s v="CAD"/>
    <n v="1391194860"/>
    <n v="1388084862"/>
    <b v="0"/>
    <x v="202"/>
    <b v="1"/>
    <s v="music/rock"/>
    <n v="100"/>
    <n v="100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x v="176"/>
    <n v="811"/>
    <x v="0"/>
    <s v="US"/>
    <s v="USD"/>
    <n v="1351095976"/>
    <n v="1348503976"/>
    <b v="0"/>
    <x v="51"/>
    <b v="1"/>
    <s v="music/rock"/>
    <n v="115.85714285714286"/>
    <n v="116"/>
    <n v="24.575757575757574"/>
    <x v="4"/>
    <s v="rock"/>
    <x v="1823"/>
    <d v="2012-10-24T16:26:16"/>
  </r>
  <r>
    <n v="1824"/>
    <s v="Tin Man's Broken Wisdom Fund"/>
    <s v="cd fund raiser"/>
    <x v="9"/>
    <n v="3002"/>
    <x v="0"/>
    <s v="US"/>
    <s v="USD"/>
    <n v="1389146880"/>
    <n v="1387403967"/>
    <b v="0"/>
    <x v="244"/>
    <b v="1"/>
    <s v="music/rock"/>
    <n v="100.06666666666666"/>
    <n v="101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x v="13"/>
    <n v="2101"/>
    <x v="0"/>
    <s v="US"/>
    <s v="USD"/>
    <n v="1373572903"/>
    <n v="1371585703"/>
    <b v="0"/>
    <x v="133"/>
    <b v="1"/>
    <s v="music/rock"/>
    <n v="105.05"/>
    <n v="106"/>
    <n v="42.02"/>
    <x v="4"/>
    <s v="rock"/>
    <x v="1825"/>
    <d v="2013-07-11T20:01:43"/>
  </r>
  <r>
    <n v="1826"/>
    <s v="BEAR GHOST! Professional Recording! Yay!"/>
    <s v="Hear your favorite Bear Ghost in eargasmic quality!"/>
    <x v="13"/>
    <n v="2020"/>
    <x v="0"/>
    <s v="US"/>
    <s v="USD"/>
    <n v="1392675017"/>
    <n v="1390083017"/>
    <b v="0"/>
    <x v="44"/>
    <b v="1"/>
    <s v="music/rock"/>
    <n v="101"/>
    <n v="1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x v="6"/>
    <n v="8053"/>
    <x v="0"/>
    <s v="US"/>
    <s v="USD"/>
    <n v="1299138561"/>
    <n v="1294818561"/>
    <b v="0"/>
    <x v="93"/>
    <b v="1"/>
    <s v="music/rock"/>
    <n v="100.66250000000001"/>
    <n v="1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x v="22"/>
    <n v="20032"/>
    <x v="0"/>
    <s v="US"/>
    <s v="USD"/>
    <n v="1399672800"/>
    <n v="1396906530"/>
    <b v="0"/>
    <x v="53"/>
    <b v="1"/>
    <s v="music/rock"/>
    <n v="100.16000000000001"/>
    <n v="101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x v="15"/>
    <n v="2500.25"/>
    <x v="0"/>
    <s v="US"/>
    <s v="USD"/>
    <n v="1295647200"/>
    <n v="1291428371"/>
    <b v="0"/>
    <x v="51"/>
    <b v="1"/>
    <s v="music/rock"/>
    <n v="166.68333333333334"/>
    <n v="167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x v="36"/>
    <n v="15230"/>
    <x v="0"/>
    <s v="US"/>
    <s v="USD"/>
    <n v="1393259107"/>
    <n v="1390667107"/>
    <b v="0"/>
    <x v="334"/>
    <b v="1"/>
    <s v="music/rock"/>
    <n v="101.53333333333335"/>
    <n v="102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x v="28"/>
    <n v="1030"/>
    <x v="0"/>
    <s v="US"/>
    <s v="USD"/>
    <n v="1336866863"/>
    <n v="1335570863"/>
    <b v="0"/>
    <x v="25"/>
    <b v="1"/>
    <s v="music/rock"/>
    <n v="103"/>
    <n v="1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x v="18"/>
    <n v="500"/>
    <x v="0"/>
    <s v="US"/>
    <s v="USD"/>
    <n v="1299243427"/>
    <n v="1296651427"/>
    <b v="0"/>
    <x v="9"/>
    <b v="1"/>
    <s v="music/rock"/>
    <n v="142.85714285714286"/>
    <n v="143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x v="44"/>
    <n v="1050"/>
    <x v="0"/>
    <s v="US"/>
    <s v="USD"/>
    <n v="1362211140"/>
    <n v="1359421403"/>
    <b v="0"/>
    <x v="20"/>
    <b v="1"/>
    <s v="music/rock"/>
    <n v="262.5"/>
    <n v="263"/>
    <n v="42"/>
    <x v="4"/>
    <s v="rock"/>
    <x v="1833"/>
    <d v="2013-03-02T07:59:00"/>
  </r>
  <r>
    <n v="1834"/>
    <s v="TDJ - All Part of the Plan EP/Tour"/>
    <s v="Help us fund our first tour and promote our new EP!"/>
    <x v="3"/>
    <n v="11805"/>
    <x v="0"/>
    <s v="US"/>
    <s v="USD"/>
    <n v="1422140895"/>
    <n v="1418684895"/>
    <b v="0"/>
    <x v="240"/>
    <b v="1"/>
    <s v="music/rock"/>
    <n v="118.05000000000001"/>
    <n v="119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x v="2"/>
    <n v="520"/>
    <x v="0"/>
    <s v="GB"/>
    <s v="GBP"/>
    <n v="1459439471"/>
    <n v="1456851071"/>
    <b v="0"/>
    <x v="202"/>
    <b v="1"/>
    <s v="music/rock"/>
    <n v="104"/>
    <n v="104"/>
    <n v="47.272727272727273"/>
    <x v="4"/>
    <s v="rock"/>
    <x v="1835"/>
    <d v="2016-03-31T15:51:11"/>
  </r>
  <r>
    <n v="1836"/>
    <s v="KICKSTART OUR &lt;+3"/>
    <s v="Help fund our 2013 Sound &amp; Lighting Touring rig!"/>
    <x v="10"/>
    <n v="10017"/>
    <x v="0"/>
    <s v="US"/>
    <s v="USD"/>
    <n v="1361129129"/>
    <n v="1359660329"/>
    <b v="0"/>
    <x v="165"/>
    <b v="1"/>
    <s v="music/rock"/>
    <n v="200.34"/>
    <n v="201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x v="20"/>
    <n v="1841"/>
    <x v="0"/>
    <s v="US"/>
    <s v="USD"/>
    <n v="1332029335"/>
    <n v="1326848935"/>
    <b v="0"/>
    <x v="209"/>
    <b v="1"/>
    <s v="music/rock"/>
    <n v="306.83333333333331"/>
    <n v="307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x v="28"/>
    <n v="1001.49"/>
    <x v="0"/>
    <s v="US"/>
    <s v="USD"/>
    <n v="1317438000"/>
    <n v="1314989557"/>
    <b v="0"/>
    <x v="33"/>
    <b v="1"/>
    <s v="music/rock"/>
    <n v="100.149"/>
    <n v="101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x v="28"/>
    <n v="2053"/>
    <x v="0"/>
    <s v="US"/>
    <s v="USD"/>
    <n v="1475342382"/>
    <n v="1472750382"/>
    <b v="0"/>
    <x v="43"/>
    <b v="1"/>
    <s v="music/rock"/>
    <n v="205.29999999999998"/>
    <n v="206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x v="42"/>
    <n v="980"/>
    <x v="0"/>
    <s v="US"/>
    <s v="USD"/>
    <n v="1367902740"/>
    <n v="1366251510"/>
    <b v="0"/>
    <x v="62"/>
    <b v="1"/>
    <s v="music/rock"/>
    <n v="108.88888888888889"/>
    <n v="109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x v="13"/>
    <n v="2035"/>
    <x v="0"/>
    <s v="US"/>
    <s v="USD"/>
    <n v="1400561940"/>
    <n v="1397679445"/>
    <b v="0"/>
    <x v="244"/>
    <b v="1"/>
    <s v="music/rock"/>
    <n v="101.75"/>
    <n v="102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x v="13"/>
    <n v="2505"/>
    <x v="0"/>
    <s v="US"/>
    <s v="USD"/>
    <n v="1425275940"/>
    <n v="1422371381"/>
    <b v="0"/>
    <x v="64"/>
    <b v="1"/>
    <s v="music/rock"/>
    <n v="125.25"/>
    <n v="126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x v="3"/>
    <n v="12400.61"/>
    <x v="0"/>
    <s v="US"/>
    <s v="USD"/>
    <n v="1298245954"/>
    <n v="1295653954"/>
    <b v="0"/>
    <x v="179"/>
    <b v="1"/>
    <s v="music/rock"/>
    <n v="124.0061"/>
    <n v="125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x v="15"/>
    <n v="1521"/>
    <x v="0"/>
    <s v="US"/>
    <s v="USD"/>
    <n v="1307761200"/>
    <n v="1304464914"/>
    <b v="0"/>
    <x v="9"/>
    <b v="1"/>
    <s v="music/rock"/>
    <n v="101.4"/>
    <n v="102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x v="28"/>
    <n v="1000"/>
    <x v="0"/>
    <s v="US"/>
    <s v="USD"/>
    <n v="1466139300"/>
    <n v="1464854398"/>
    <b v="0"/>
    <x v="10"/>
    <b v="1"/>
    <s v="music/rock"/>
    <n v="100"/>
    <n v="100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x v="36"/>
    <n v="20689"/>
    <x v="0"/>
    <s v="US"/>
    <s v="USD"/>
    <n v="1355585777"/>
    <n v="1352993777"/>
    <b v="0"/>
    <x v="335"/>
    <b v="1"/>
    <s v="music/rock"/>
    <n v="137.92666666666668"/>
    <n v="138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x v="30"/>
    <n v="3022"/>
    <x v="0"/>
    <s v="US"/>
    <s v="USD"/>
    <n v="1429594832"/>
    <n v="1427780432"/>
    <b v="0"/>
    <x v="44"/>
    <b v="1"/>
    <s v="music/rock"/>
    <n v="120.88000000000001"/>
    <n v="12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x v="9"/>
    <n v="3221"/>
    <x v="0"/>
    <s v="US"/>
    <s v="USD"/>
    <n v="1312095540"/>
    <n v="1306608888"/>
    <b v="0"/>
    <x v="54"/>
    <b v="1"/>
    <s v="music/rock"/>
    <n v="107.36666666666667"/>
    <n v="108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x v="43"/>
    <n v="301"/>
    <x v="0"/>
    <s v="US"/>
    <s v="USD"/>
    <n v="1350505059"/>
    <n v="1347913059"/>
    <b v="0"/>
    <x v="22"/>
    <b v="1"/>
    <s v="music/rock"/>
    <n v="100.33333333333334"/>
    <n v="101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x v="7"/>
    <n v="9137"/>
    <x v="0"/>
    <s v="US"/>
    <s v="USD"/>
    <n v="1405033300"/>
    <n v="1402441300"/>
    <b v="0"/>
    <x v="122"/>
    <b v="1"/>
    <s v="music/rock"/>
    <n v="101.52222222222223"/>
    <n v="10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x v="46"/>
    <n v="1301"/>
    <x v="0"/>
    <s v="US"/>
    <s v="USD"/>
    <n v="1406509200"/>
    <n v="1404769538"/>
    <b v="0"/>
    <x v="55"/>
    <b v="1"/>
    <s v="music/rock"/>
    <n v="100.07692307692308"/>
    <n v="101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x v="36"/>
    <n v="17545"/>
    <x v="0"/>
    <s v="US"/>
    <s v="USD"/>
    <n v="1429920000"/>
    <n v="1426703452"/>
    <b v="0"/>
    <x v="132"/>
    <b v="1"/>
    <s v="music/rock"/>
    <n v="116.96666666666667"/>
    <n v="117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x v="134"/>
    <n v="815"/>
    <x v="0"/>
    <s v="US"/>
    <s v="USD"/>
    <n v="1352860017"/>
    <n v="1348536417"/>
    <b v="0"/>
    <x v="25"/>
    <b v="1"/>
    <s v="music/rock"/>
    <n v="101.875"/>
    <n v="102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x v="36"/>
    <n v="15318.55"/>
    <x v="0"/>
    <s v="US"/>
    <s v="USD"/>
    <n v="1369355437"/>
    <n v="1366763437"/>
    <b v="0"/>
    <x v="49"/>
    <b v="1"/>
    <s v="music/rock"/>
    <n v="102.12366666666665"/>
    <n v="103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x v="222"/>
    <n v="13480.16"/>
    <x v="0"/>
    <s v="CA"/>
    <s v="CAD"/>
    <n v="1389012940"/>
    <n v="1385124940"/>
    <b v="0"/>
    <x v="277"/>
    <b v="1"/>
    <s v="music/rock"/>
    <n v="154.05897142857143"/>
    <n v="155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x v="13"/>
    <n v="2025"/>
    <x v="0"/>
    <s v="US"/>
    <s v="USD"/>
    <n v="1405715472"/>
    <n v="1403901072"/>
    <b v="0"/>
    <x v="44"/>
    <b v="1"/>
    <s v="music/rock"/>
    <n v="101.25"/>
    <n v="102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x v="9"/>
    <n v="3000"/>
    <x v="0"/>
    <s v="US"/>
    <s v="USD"/>
    <n v="1410546413"/>
    <n v="1407954413"/>
    <b v="0"/>
    <x v="19"/>
    <b v="1"/>
    <s v="music/rock"/>
    <n v="100"/>
    <n v="100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x v="291"/>
    <n v="6041.55"/>
    <x v="0"/>
    <s v="US"/>
    <s v="USD"/>
    <n v="1324014521"/>
    <n v="1318826921"/>
    <b v="0"/>
    <x v="184"/>
    <b v="1"/>
    <s v="music/rock"/>
    <n v="108.74800874800874"/>
    <n v="109"/>
    <n v="40.547315436241611"/>
    <x v="4"/>
    <s v="rock"/>
    <x v="1858"/>
    <d v="2011-12-16T05:48:41"/>
  </r>
  <r>
    <n v="1859"/>
    <s v="Queen Kwong Tour to London and Paris"/>
    <s v="Queen Kwong is going ON TOUR to London and Paris!"/>
    <x v="9"/>
    <n v="3955"/>
    <x v="0"/>
    <s v="US"/>
    <s v="USD"/>
    <n v="1316716129"/>
    <n v="1314124129"/>
    <b v="0"/>
    <x v="66"/>
    <b v="1"/>
    <s v="music/rock"/>
    <n v="131.83333333333334"/>
    <n v="132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x v="47"/>
    <n v="1001"/>
    <x v="0"/>
    <s v="US"/>
    <s v="USD"/>
    <n v="1391706084"/>
    <n v="1389891684"/>
    <b v="0"/>
    <x v="10"/>
    <b v="1"/>
    <s v="music/rock"/>
    <n v="133.46666666666667"/>
    <n v="134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x v="65"/>
    <n v="0"/>
    <x v="2"/>
    <s v="GB"/>
    <s v="GBP"/>
    <n v="1422256341"/>
    <n v="1419664341"/>
    <b v="0"/>
    <x v="78"/>
    <b v="0"/>
    <s v="games/mobile games"/>
    <n v="0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x v="102"/>
    <n v="1455"/>
    <x v="2"/>
    <s v="US"/>
    <s v="USD"/>
    <n v="1488958200"/>
    <n v="1484912974"/>
    <b v="0"/>
    <x v="38"/>
    <b v="0"/>
    <s v="games/mobile games"/>
    <n v="8.0833333333333321"/>
    <n v="9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x v="30"/>
    <n v="10"/>
    <x v="2"/>
    <s v="US"/>
    <s v="USD"/>
    <n v="1402600085"/>
    <n v="1400008085"/>
    <b v="0"/>
    <x v="84"/>
    <b v="0"/>
    <s v="games/mobile games"/>
    <n v="0.4"/>
    <n v="1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x v="115"/>
    <n v="2788"/>
    <x v="2"/>
    <s v="US"/>
    <s v="USD"/>
    <n v="1399223500"/>
    <n v="1396631500"/>
    <b v="0"/>
    <x v="53"/>
    <b v="0"/>
    <s v="games/mobile games"/>
    <n v="42.892307692307689"/>
    <n v="43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x v="74"/>
    <n v="4"/>
    <x v="2"/>
    <s v="GB"/>
    <s v="GBP"/>
    <n v="1478425747"/>
    <n v="1475398147"/>
    <b v="0"/>
    <x v="84"/>
    <b v="0"/>
    <s v="games/mobile games"/>
    <n v="3.6363636363636364E-3"/>
    <n v="1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x v="31"/>
    <n v="125"/>
    <x v="2"/>
    <s v="US"/>
    <s v="USD"/>
    <n v="1488340800"/>
    <n v="1483768497"/>
    <b v="0"/>
    <x v="84"/>
    <b v="0"/>
    <s v="games/mobile games"/>
    <n v="0.5"/>
    <n v="1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x v="22"/>
    <n v="10"/>
    <x v="2"/>
    <s v="US"/>
    <s v="USD"/>
    <n v="1478383912"/>
    <n v="1475791912"/>
    <b v="0"/>
    <x v="29"/>
    <b v="0"/>
    <s v="games/mobile games"/>
    <n v="0.05"/>
    <n v="1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x v="31"/>
    <n v="1217"/>
    <x v="2"/>
    <s v="US"/>
    <s v="USD"/>
    <n v="1450166340"/>
    <n v="1448044925"/>
    <b v="0"/>
    <x v="57"/>
    <b v="0"/>
    <s v="games/mobile games"/>
    <n v="4.8680000000000003"/>
    <n v="5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x v="3"/>
    <n v="0"/>
    <x v="2"/>
    <s v="US"/>
    <s v="USD"/>
    <n v="1483488249"/>
    <n v="1480896249"/>
    <b v="0"/>
    <x v="78"/>
    <b v="0"/>
    <s v="games/mobile games"/>
    <n v="0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x v="8"/>
    <n v="361"/>
    <x v="2"/>
    <s v="US"/>
    <s v="USD"/>
    <n v="1454213820"/>
    <n v="1451723535"/>
    <b v="0"/>
    <x v="202"/>
    <b v="0"/>
    <s v="games/mobile games"/>
    <n v="10.314285714285715"/>
    <n v="11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x v="115"/>
    <n v="4666"/>
    <x v="2"/>
    <s v="US"/>
    <s v="USD"/>
    <n v="1416512901"/>
    <n v="1413053301"/>
    <b v="0"/>
    <x v="195"/>
    <b v="0"/>
    <s v="games/mobile games"/>
    <n v="71.784615384615378"/>
    <n v="72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x v="22"/>
    <n v="212"/>
    <x v="2"/>
    <s v="US"/>
    <s v="USD"/>
    <n v="1435633602"/>
    <n v="1433041602"/>
    <b v="0"/>
    <x v="62"/>
    <b v="0"/>
    <s v="games/mobile games"/>
    <n v="1.06"/>
    <n v="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x v="6"/>
    <n v="36"/>
    <x v="2"/>
    <s v="CA"/>
    <s v="CAD"/>
    <n v="1436373900"/>
    <n v="1433861210"/>
    <b v="0"/>
    <x v="84"/>
    <b v="0"/>
    <s v="games/mobile games"/>
    <n v="0.44999999999999996"/>
    <n v="1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x v="292"/>
    <n v="26"/>
    <x v="2"/>
    <s v="US"/>
    <s v="USD"/>
    <n v="1467155733"/>
    <n v="1465427733"/>
    <b v="0"/>
    <x v="84"/>
    <b v="0"/>
    <s v="games/mobile games"/>
    <n v="1.6250000000000001E-2"/>
    <n v="1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x v="3"/>
    <n v="51"/>
    <x v="2"/>
    <s v="US"/>
    <s v="USD"/>
    <n v="1470519308"/>
    <n v="1465335308"/>
    <b v="0"/>
    <x v="83"/>
    <b v="0"/>
    <s v="games/mobile games"/>
    <n v="0.51"/>
    <n v="1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x v="293"/>
    <n v="0"/>
    <x v="2"/>
    <s v="AU"/>
    <s v="AUD"/>
    <n v="1402901405"/>
    <n v="1400309405"/>
    <b v="0"/>
    <x v="78"/>
    <b v="0"/>
    <s v="games/mobile games"/>
    <n v="0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x v="294"/>
    <n v="0"/>
    <x v="2"/>
    <s v="US"/>
    <s v="USD"/>
    <n v="1425170525"/>
    <n v="1422664925"/>
    <b v="0"/>
    <x v="78"/>
    <b v="0"/>
    <s v="games/mobile games"/>
    <n v="0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x v="6"/>
    <n v="0"/>
    <x v="2"/>
    <s v="AU"/>
    <s v="AUD"/>
    <n v="1402618355"/>
    <n v="1400026355"/>
    <b v="0"/>
    <x v="78"/>
    <b v="0"/>
    <s v="games/mobile games"/>
    <n v="0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x v="10"/>
    <n v="6"/>
    <x v="2"/>
    <s v="ES"/>
    <s v="EUR"/>
    <n v="1457966129"/>
    <n v="1455377729"/>
    <b v="0"/>
    <x v="84"/>
    <b v="0"/>
    <s v="games/mobile games"/>
    <n v="0.12"/>
    <n v="1"/>
    <n v="3"/>
    <x v="6"/>
    <s v="mobile games"/>
    <x v="1879"/>
    <d v="2016-03-14T14:35:29"/>
  </r>
  <r>
    <n v="1880"/>
    <s v="Sim Betting Football"/>
    <s v="Sim Betting Football is the only football (soccer) betting simulation  game."/>
    <x v="10"/>
    <n v="1004"/>
    <x v="2"/>
    <s v="GB"/>
    <s v="GBP"/>
    <n v="1459341380"/>
    <n v="1456839380"/>
    <b v="0"/>
    <x v="54"/>
    <b v="0"/>
    <s v="games/mobile games"/>
    <n v="20.080000000000002"/>
    <n v="21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x v="13"/>
    <n v="3453.69"/>
    <x v="0"/>
    <s v="US"/>
    <s v="USD"/>
    <n v="1425955189"/>
    <n v="1423366789"/>
    <b v="0"/>
    <x v="16"/>
    <b v="1"/>
    <s v="music/indie rock"/>
    <n v="172.68449999999999"/>
    <n v="173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x v="295"/>
    <n v="3380"/>
    <x v="0"/>
    <s v="US"/>
    <s v="USD"/>
    <n v="1341964080"/>
    <n v="1339109212"/>
    <b v="0"/>
    <x v="75"/>
    <b v="1"/>
    <s v="music/indie rock"/>
    <n v="100.8955223880597"/>
    <n v="101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x v="117"/>
    <n v="1047"/>
    <x v="0"/>
    <s v="US"/>
    <s v="USD"/>
    <n v="1333921508"/>
    <n v="1331333108"/>
    <b v="0"/>
    <x v="58"/>
    <b v="1"/>
    <s v="music/indie rock"/>
    <n v="104.8048048048048"/>
    <n v="105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x v="28"/>
    <n v="1351"/>
    <x v="0"/>
    <s v="US"/>
    <s v="USD"/>
    <n v="1354017600"/>
    <n v="1350967535"/>
    <b v="0"/>
    <x v="55"/>
    <b v="1"/>
    <s v="music/indie rock"/>
    <n v="135.1"/>
    <n v="136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x v="296"/>
    <n v="5322"/>
    <x v="0"/>
    <s v="US"/>
    <s v="USD"/>
    <n v="1344636000"/>
    <n v="1341800110"/>
    <b v="0"/>
    <x v="217"/>
    <b v="1"/>
    <s v="music/indie rock"/>
    <n v="116.32786885245903"/>
    <n v="117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x v="38"/>
    <n v="1225"/>
    <x v="0"/>
    <s v="US"/>
    <s v="USD"/>
    <n v="1415832338"/>
    <n v="1413236738"/>
    <b v="0"/>
    <x v="60"/>
    <b v="1"/>
    <s v="music/indie rock"/>
    <n v="102.08333333333333"/>
    <n v="10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x v="9"/>
    <n v="3335"/>
    <x v="0"/>
    <s v="ES"/>
    <s v="EUR"/>
    <n v="1449178200"/>
    <n v="1447614732"/>
    <b v="0"/>
    <x v="22"/>
    <b v="1"/>
    <s v="music/indie rock"/>
    <n v="111.16666666666666"/>
    <n v="112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x v="30"/>
    <n v="4152"/>
    <x v="0"/>
    <s v="US"/>
    <s v="USD"/>
    <n v="1275368340"/>
    <n v="1272692732"/>
    <b v="0"/>
    <x v="30"/>
    <b v="1"/>
    <s v="music/indie rock"/>
    <n v="166.08"/>
    <n v="167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x v="13"/>
    <n v="2132"/>
    <x v="0"/>
    <s v="US"/>
    <s v="USD"/>
    <n v="1363024946"/>
    <n v="1359140546"/>
    <b v="0"/>
    <x v="34"/>
    <b v="1"/>
    <s v="music/indie rock"/>
    <n v="106.60000000000001"/>
    <n v="107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x v="14"/>
    <n v="17350.13"/>
    <x v="0"/>
    <s v="US"/>
    <s v="USD"/>
    <n v="1355597528"/>
    <n v="1353005528"/>
    <b v="0"/>
    <x v="336"/>
    <b v="1"/>
    <s v="music/indie rock"/>
    <n v="144.58441666666667"/>
    <n v="145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x v="3"/>
    <n v="10555"/>
    <x v="0"/>
    <s v="US"/>
    <s v="USD"/>
    <n v="1279778400"/>
    <n v="1275851354"/>
    <b v="0"/>
    <x v="148"/>
    <b v="1"/>
    <s v="music/indie rock"/>
    <n v="105.55000000000001"/>
    <n v="106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x v="2"/>
    <n v="683"/>
    <x v="0"/>
    <s v="US"/>
    <s v="USD"/>
    <n v="1307459881"/>
    <n v="1304867881"/>
    <b v="0"/>
    <x v="55"/>
    <b v="1"/>
    <s v="music/indie rock"/>
    <n v="136.60000000000002"/>
    <n v="137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x v="30"/>
    <n v="2600"/>
    <x v="0"/>
    <s v="US"/>
    <s v="USD"/>
    <n v="1302926340"/>
    <n v="1301524585"/>
    <b v="0"/>
    <x v="43"/>
    <b v="1"/>
    <s v="music/indie rock"/>
    <n v="104"/>
    <n v="1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x v="28"/>
    <n v="1145"/>
    <x v="0"/>
    <s v="US"/>
    <s v="USD"/>
    <n v="1329082983"/>
    <n v="1326404583"/>
    <b v="0"/>
    <x v="9"/>
    <b v="1"/>
    <s v="music/indie rock"/>
    <n v="114.5"/>
    <n v="11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x v="297"/>
    <n v="9228"/>
    <x v="0"/>
    <s v="US"/>
    <s v="USD"/>
    <n v="1445363722"/>
    <n v="1442771722"/>
    <b v="0"/>
    <x v="5"/>
    <b v="1"/>
    <s v="music/indie rock"/>
    <n v="101.71957671957672"/>
    <n v="10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x v="298"/>
    <n v="559"/>
    <x v="0"/>
    <s v="US"/>
    <s v="USD"/>
    <n v="1334250165"/>
    <n v="1331658165"/>
    <b v="0"/>
    <x v="62"/>
    <b v="1"/>
    <s v="music/indie rock"/>
    <n v="123.94678492239468"/>
    <n v="124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x v="299"/>
    <n v="6506"/>
    <x v="0"/>
    <s v="US"/>
    <s v="USD"/>
    <n v="1393966800"/>
    <n v="1392040806"/>
    <b v="0"/>
    <x v="275"/>
    <b v="1"/>
    <s v="music/indie rock"/>
    <n v="102.45669291338582"/>
    <n v="103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x v="28"/>
    <n v="1445"/>
    <x v="0"/>
    <s v="US"/>
    <s v="USD"/>
    <n v="1454349600"/>
    <n v="1451277473"/>
    <b v="0"/>
    <x v="64"/>
    <b v="1"/>
    <s v="music/indie rock"/>
    <n v="144.5"/>
    <n v="145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x v="42"/>
    <n v="1200"/>
    <x v="0"/>
    <s v="US"/>
    <s v="USD"/>
    <n v="1427319366"/>
    <n v="1424730966"/>
    <b v="0"/>
    <x v="288"/>
    <b v="1"/>
    <s v="music/indie rock"/>
    <n v="133.33333333333331"/>
    <n v="134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x v="30"/>
    <n v="2734.11"/>
    <x v="0"/>
    <s v="US"/>
    <s v="USD"/>
    <n v="1349517540"/>
    <n v="1347137731"/>
    <b v="0"/>
    <x v="241"/>
    <b v="1"/>
    <s v="music/indie rock"/>
    <n v="109.3644"/>
    <n v="110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x v="300"/>
    <n v="2670"/>
    <x v="2"/>
    <s v="GB"/>
    <s v="GBP"/>
    <n v="1432299600"/>
    <n v="1429707729"/>
    <b v="0"/>
    <x v="20"/>
    <b v="0"/>
    <s v="technology/gadgets"/>
    <n v="2.6969696969696968"/>
    <n v="3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x v="28"/>
    <n v="12"/>
    <x v="2"/>
    <s v="NL"/>
    <s v="EUR"/>
    <n v="1425495447"/>
    <n v="1422903447"/>
    <b v="0"/>
    <x v="83"/>
    <b v="0"/>
    <s v="technology/gadgets"/>
    <n v="1.2"/>
    <n v="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x v="9"/>
    <n v="1398"/>
    <x v="2"/>
    <s v="US"/>
    <s v="USD"/>
    <n v="1485541791"/>
    <n v="1480357791"/>
    <b v="0"/>
    <x v="14"/>
    <b v="0"/>
    <s v="technology/gadgets"/>
    <n v="46.6"/>
    <n v="47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x v="63"/>
    <n v="50"/>
    <x v="2"/>
    <s v="US"/>
    <s v="USD"/>
    <n v="1451752021"/>
    <n v="1447864021"/>
    <b v="0"/>
    <x v="84"/>
    <b v="0"/>
    <s v="technology/gadgets"/>
    <n v="0.1"/>
    <n v="1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x v="31"/>
    <n v="42"/>
    <x v="2"/>
    <s v="US"/>
    <s v="USD"/>
    <n v="1410127994"/>
    <n v="1407535994"/>
    <b v="0"/>
    <x v="80"/>
    <b v="0"/>
    <s v="technology/gadgets"/>
    <n v="0.16800000000000001"/>
    <n v="1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x v="63"/>
    <n v="21380"/>
    <x v="2"/>
    <s v="US"/>
    <s v="USD"/>
    <n v="1466697983"/>
    <n v="1464105983"/>
    <b v="0"/>
    <x v="221"/>
    <b v="0"/>
    <s v="technology/gadgets"/>
    <n v="42.76"/>
    <n v="43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x v="11"/>
    <n v="85"/>
    <x v="2"/>
    <s v="US"/>
    <s v="USD"/>
    <n v="1400853925"/>
    <n v="1399557925"/>
    <b v="0"/>
    <x v="80"/>
    <b v="0"/>
    <s v="technology/gadgets"/>
    <n v="0.28333333333333333"/>
    <n v="1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x v="31"/>
    <n v="433"/>
    <x v="2"/>
    <s v="US"/>
    <s v="USD"/>
    <n v="1483048900"/>
    <n v="1480456900"/>
    <b v="0"/>
    <x v="80"/>
    <b v="0"/>
    <s v="technology/gadgets"/>
    <n v="1.7319999999999998"/>
    <n v="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x v="19"/>
    <n v="4939"/>
    <x v="2"/>
    <s v="US"/>
    <s v="USD"/>
    <n v="1414059479"/>
    <n v="1411467479"/>
    <b v="0"/>
    <x v="44"/>
    <b v="0"/>
    <s v="technology/gadgets"/>
    <n v="14.111428571428572"/>
    <n v="15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x v="94"/>
    <n v="33486"/>
    <x v="2"/>
    <s v="NL"/>
    <s v="EUR"/>
    <n v="1446331500"/>
    <n v="1442531217"/>
    <b v="0"/>
    <x v="168"/>
    <b v="0"/>
    <s v="technology/gadgets"/>
    <n v="39.395294117647055"/>
    <n v="40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x v="301"/>
    <n v="10"/>
    <x v="2"/>
    <s v="NZ"/>
    <s v="NZD"/>
    <n v="1407545334"/>
    <n v="1404953334"/>
    <b v="0"/>
    <x v="29"/>
    <b v="0"/>
    <s v="technology/gadgets"/>
    <n v="2.3529411764705882E-2"/>
    <n v="1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x v="10"/>
    <n v="2965"/>
    <x v="2"/>
    <s v="US"/>
    <s v="USD"/>
    <n v="1433395560"/>
    <n v="1430803560"/>
    <b v="0"/>
    <x v="288"/>
    <b v="0"/>
    <s v="technology/gadgets"/>
    <n v="59.3"/>
    <n v="60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x v="240"/>
    <n v="637"/>
    <x v="2"/>
    <s v="GB"/>
    <s v="GBP"/>
    <n v="1412770578"/>
    <n v="1410178578"/>
    <b v="0"/>
    <x v="55"/>
    <b v="0"/>
    <s v="technology/gadgets"/>
    <n v="1.3270833333333334"/>
    <n v="2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x v="302"/>
    <n v="60"/>
    <x v="2"/>
    <s v="US"/>
    <s v="USD"/>
    <n v="1414814340"/>
    <n v="1413519073"/>
    <b v="0"/>
    <x v="84"/>
    <b v="0"/>
    <s v="technology/gadgets"/>
    <n v="9.0090090090090094"/>
    <n v="10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x v="2"/>
    <n v="8"/>
    <x v="2"/>
    <s v="US"/>
    <s v="USD"/>
    <n v="1409620222"/>
    <n v="1407892222"/>
    <b v="0"/>
    <x v="80"/>
    <b v="0"/>
    <s v="technology/gadgets"/>
    <n v="1.6"/>
    <n v="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x v="22"/>
    <n v="102"/>
    <x v="2"/>
    <s v="US"/>
    <s v="USD"/>
    <n v="1478542375"/>
    <n v="1476378775"/>
    <b v="0"/>
    <x v="79"/>
    <b v="0"/>
    <s v="technology/gadgets"/>
    <n v="0.51"/>
    <n v="1"/>
    <n v="17"/>
    <x v="2"/>
    <s v="gadgets"/>
    <x v="1916"/>
    <d v="2016-11-07T18:12:55"/>
  </r>
  <r>
    <n v="1917"/>
    <s v="Chronovisor:The MOST innovative watch for night time reading"/>
    <s v="Let's build a legendary brand altogether"/>
    <x v="303"/>
    <n v="205025"/>
    <x v="2"/>
    <s v="HK"/>
    <s v="HKD"/>
    <n v="1486708133"/>
    <n v="1484116133"/>
    <b v="0"/>
    <x v="16"/>
    <b v="0"/>
    <s v="technology/gadgets"/>
    <n v="52.570512820512818"/>
    <n v="53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x v="31"/>
    <n v="260"/>
    <x v="2"/>
    <s v="US"/>
    <s v="USD"/>
    <n v="1407869851"/>
    <n v="1404845851"/>
    <b v="0"/>
    <x v="82"/>
    <b v="0"/>
    <s v="technology/gadgets"/>
    <n v="1.04"/>
    <n v="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x v="2"/>
    <n v="237"/>
    <x v="2"/>
    <s v="US"/>
    <s v="USD"/>
    <n v="1432069249"/>
    <n v="1429477249"/>
    <b v="0"/>
    <x v="22"/>
    <b v="0"/>
    <s v="technology/gadgets"/>
    <n v="47.4"/>
    <n v="48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x v="3"/>
    <n v="4303"/>
    <x v="2"/>
    <s v="GB"/>
    <s v="GBP"/>
    <n v="1445468400"/>
    <n v="1443042061"/>
    <b v="0"/>
    <x v="217"/>
    <b v="0"/>
    <s v="technology/gadgets"/>
    <n v="43.03"/>
    <n v="44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x v="15"/>
    <n v="2052"/>
    <x v="0"/>
    <s v="US"/>
    <s v="USD"/>
    <n v="1342243143"/>
    <n v="1339651143"/>
    <b v="0"/>
    <x v="44"/>
    <b v="1"/>
    <s v="music/indie rock"/>
    <n v="136.80000000000001"/>
    <n v="137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x v="13"/>
    <n v="2311"/>
    <x v="0"/>
    <s v="US"/>
    <s v="USD"/>
    <n v="1386828507"/>
    <n v="1384236507"/>
    <b v="0"/>
    <x v="31"/>
    <b v="1"/>
    <s v="music/indie rock"/>
    <n v="115.55"/>
    <n v="116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x v="304"/>
    <n v="301"/>
    <x v="0"/>
    <s v="US"/>
    <s v="USD"/>
    <n v="1317099540"/>
    <n v="1313612532"/>
    <b v="0"/>
    <x v="62"/>
    <b v="1"/>
    <s v="music/indie rock"/>
    <n v="240.79999999999998"/>
    <n v="241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x v="9"/>
    <n v="3432"/>
    <x v="0"/>
    <s v="US"/>
    <s v="USD"/>
    <n v="1389814380"/>
    <n v="1387390555"/>
    <b v="0"/>
    <x v="51"/>
    <b v="1"/>
    <s v="music/indie rock"/>
    <n v="114.39999999999999"/>
    <n v="115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x v="15"/>
    <n v="1655"/>
    <x v="0"/>
    <s v="US"/>
    <s v="USD"/>
    <n v="1381449600"/>
    <n v="1379540288"/>
    <b v="0"/>
    <x v="47"/>
    <b v="1"/>
    <s v="music/indie rock"/>
    <n v="110.33333333333333"/>
    <n v="111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x v="15"/>
    <n v="2930.69"/>
    <x v="0"/>
    <s v="US"/>
    <s v="USD"/>
    <n v="1288657560"/>
    <n v="1286319256"/>
    <b v="0"/>
    <x v="329"/>
    <b v="1"/>
    <s v="music/indie rock"/>
    <n v="195.37933333333334"/>
    <n v="196"/>
    <n v="27.3896261682243"/>
    <x v="4"/>
    <s v="indie rock"/>
    <x v="1926"/>
    <d v="2010-11-02T00:26:00"/>
  </r>
  <r>
    <n v="1927"/>
    <s v="GBS Detroit Presents Hampshire"/>
    <s v="Hampshire is headed to GBS Detroit."/>
    <x v="20"/>
    <n v="620"/>
    <x v="0"/>
    <s v="US"/>
    <s v="USD"/>
    <n v="1331182740"/>
    <n v="1329856839"/>
    <b v="0"/>
    <x v="202"/>
    <b v="1"/>
    <s v="music/indie rock"/>
    <n v="103.33333333333334"/>
    <n v="10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x v="305"/>
    <n v="2630"/>
    <x v="0"/>
    <s v="US"/>
    <s v="USD"/>
    <n v="1367940794"/>
    <n v="1365348794"/>
    <b v="0"/>
    <x v="69"/>
    <b v="1"/>
    <s v="music/indie rock"/>
    <n v="103.1372549019608"/>
    <n v="104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x v="50"/>
    <n v="3210"/>
    <x v="0"/>
    <s v="US"/>
    <s v="USD"/>
    <n v="1309825866"/>
    <n v="1306197066"/>
    <b v="0"/>
    <x v="11"/>
    <b v="1"/>
    <s v="music/indie rock"/>
    <n v="100.3125"/>
    <n v="101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x v="28"/>
    <n v="1270"/>
    <x v="0"/>
    <s v="US"/>
    <s v="USD"/>
    <n v="1373203482"/>
    <n v="1368019482"/>
    <b v="0"/>
    <x v="55"/>
    <b v="1"/>
    <s v="music/indie rock"/>
    <n v="127"/>
    <n v="1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x v="13"/>
    <n v="2412.02"/>
    <x v="0"/>
    <s v="US"/>
    <s v="USD"/>
    <n v="1337657400"/>
    <n v="1336512309"/>
    <b v="0"/>
    <x v="133"/>
    <b v="1"/>
    <s v="music/indie rock"/>
    <n v="120.601"/>
    <n v="12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x v="26"/>
    <n v="5617"/>
    <x v="0"/>
    <s v="US"/>
    <s v="USD"/>
    <n v="1327433173"/>
    <n v="1325618773"/>
    <b v="0"/>
    <x v="144"/>
    <b v="1"/>
    <s v="music/indie rock"/>
    <n v="106.99047619047619"/>
    <n v="107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x v="12"/>
    <n v="10346"/>
    <x v="0"/>
    <s v="US"/>
    <s v="USD"/>
    <n v="1411787307"/>
    <n v="1409195307"/>
    <b v="0"/>
    <x v="238"/>
    <b v="1"/>
    <s v="music/indie rock"/>
    <n v="172.43333333333334"/>
    <n v="173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x v="10"/>
    <n v="6181"/>
    <x v="0"/>
    <s v="US"/>
    <s v="USD"/>
    <n v="1324789200"/>
    <n v="1321649321"/>
    <b v="0"/>
    <x v="99"/>
    <b v="1"/>
    <s v="music/indie rock"/>
    <n v="123.61999999999999"/>
    <n v="124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x v="30"/>
    <n v="2710"/>
    <x v="0"/>
    <s v="US"/>
    <s v="USD"/>
    <n v="1403326740"/>
    <n v="1400106171"/>
    <b v="0"/>
    <x v="133"/>
    <b v="1"/>
    <s v="music/indie rock"/>
    <n v="108.4"/>
    <n v="109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x v="51"/>
    <n v="8739.01"/>
    <x v="0"/>
    <s v="US"/>
    <s v="USD"/>
    <n v="1323151140"/>
    <n v="1320528070"/>
    <b v="0"/>
    <x v="108"/>
    <b v="1"/>
    <s v="music/indie rock"/>
    <n v="116.52013333333333"/>
    <n v="117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x v="20"/>
    <n v="1123.47"/>
    <x v="0"/>
    <s v="US"/>
    <s v="USD"/>
    <n v="1339732740"/>
    <n v="1338346281"/>
    <b v="0"/>
    <x v="60"/>
    <b v="1"/>
    <s v="music/indie rock"/>
    <n v="187.245"/>
    <n v="188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x v="36"/>
    <n v="17390"/>
    <x v="0"/>
    <s v="US"/>
    <s v="USD"/>
    <n v="1372741200"/>
    <n v="1370067231"/>
    <b v="0"/>
    <x v="229"/>
    <b v="1"/>
    <s v="music/indie rock"/>
    <n v="115.93333333333334"/>
    <n v="116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x v="3"/>
    <n v="11070"/>
    <x v="0"/>
    <s v="US"/>
    <s v="USD"/>
    <n v="1362955108"/>
    <n v="1360366708"/>
    <b v="0"/>
    <x v="93"/>
    <b v="1"/>
    <s v="music/indie rock"/>
    <n v="110.7"/>
    <n v="111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x v="81"/>
    <n v="1111"/>
    <x v="0"/>
    <s v="US"/>
    <s v="USD"/>
    <n v="1308110340"/>
    <n v="1304770233"/>
    <b v="0"/>
    <x v="162"/>
    <b v="1"/>
    <s v="music/indie rock"/>
    <n v="170.92307692307693"/>
    <n v="171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x v="65"/>
    <n v="315295.89"/>
    <x v="0"/>
    <s v="US"/>
    <s v="USD"/>
    <n v="1400137131"/>
    <n v="1397545131"/>
    <b v="1"/>
    <x v="337"/>
    <b v="1"/>
    <s v="technology/hardware"/>
    <n v="126.11835600000001"/>
    <n v="127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x v="12"/>
    <n v="8306.42"/>
    <x v="0"/>
    <s v="US"/>
    <s v="USD"/>
    <n v="1309809140"/>
    <n v="1302033140"/>
    <b v="1"/>
    <x v="195"/>
    <b v="1"/>
    <s v="technology/hardware"/>
    <n v="138.44033333333334"/>
    <n v="139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x v="3"/>
    <n v="170525"/>
    <x v="0"/>
    <s v="US"/>
    <s v="USD"/>
    <n v="1470896916"/>
    <n v="1467008916"/>
    <b v="1"/>
    <x v="338"/>
    <b v="1"/>
    <s v="technology/hardware"/>
    <n v="1705.2499999999998"/>
    <n v="1706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x v="79"/>
    <n v="315222.2"/>
    <x v="0"/>
    <s v="US"/>
    <s v="USD"/>
    <n v="1398952890"/>
    <n v="1396360890"/>
    <b v="1"/>
    <x v="339"/>
    <b v="1"/>
    <s v="technology/hardware"/>
    <n v="788.05550000000005"/>
    <n v="789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x v="57"/>
    <n v="348018"/>
    <x v="0"/>
    <s v="ES"/>
    <s v="EUR"/>
    <n v="1436680958"/>
    <n v="1433224958"/>
    <b v="1"/>
    <x v="340"/>
    <b v="1"/>
    <s v="technology/hardware"/>
    <n v="348.01799999999997"/>
    <n v="349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x v="51"/>
    <n v="11231"/>
    <x v="0"/>
    <s v="US"/>
    <s v="USD"/>
    <n v="1397961361"/>
    <n v="1392780961"/>
    <b v="1"/>
    <x v="16"/>
    <b v="1"/>
    <s v="technology/hardware"/>
    <n v="149.74666666666667"/>
    <n v="150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x v="134"/>
    <n v="805.07"/>
    <x v="0"/>
    <s v="US"/>
    <s v="USD"/>
    <n v="1258955940"/>
    <n v="1255730520"/>
    <b v="1"/>
    <x v="23"/>
    <b v="1"/>
    <s v="technology/hardware"/>
    <n v="100.63375000000001"/>
    <n v="1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x v="57"/>
    <n v="800211"/>
    <x v="0"/>
    <s v="US"/>
    <s v="USD"/>
    <n v="1465232520"/>
    <n v="1460557809"/>
    <b v="1"/>
    <x v="341"/>
    <b v="1"/>
    <s v="technology/hardware"/>
    <n v="800.21100000000001"/>
    <n v="8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x v="63"/>
    <n v="53001.3"/>
    <x v="0"/>
    <s v="GB"/>
    <s v="GBP"/>
    <n v="1404986951"/>
    <n v="1402394951"/>
    <b v="1"/>
    <x v="342"/>
    <b v="1"/>
    <s v="technology/hardware"/>
    <n v="106.00260000000002"/>
    <n v="107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x v="240"/>
    <n v="96248.960000000006"/>
    <x v="0"/>
    <s v="US"/>
    <s v="USD"/>
    <n v="1303446073"/>
    <n v="1300767673"/>
    <b v="1"/>
    <x v="343"/>
    <b v="1"/>
    <s v="technology/hardware"/>
    <n v="200.51866666666669"/>
    <n v="201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x v="63"/>
    <n v="106222"/>
    <x v="0"/>
    <s v="US"/>
    <s v="USD"/>
    <n v="1478516737"/>
    <n v="1475921137"/>
    <b v="1"/>
    <x v="344"/>
    <b v="1"/>
    <s v="technology/hardware"/>
    <n v="212.44399999999999"/>
    <n v="213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x v="19"/>
    <n v="69465.33"/>
    <x v="0"/>
    <s v="CA"/>
    <s v="CAD"/>
    <n v="1381934015"/>
    <n v="1378737215"/>
    <b v="1"/>
    <x v="345"/>
    <b v="1"/>
    <s v="technology/hardware"/>
    <n v="198.47237142857145"/>
    <n v="199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x v="36"/>
    <n v="33892"/>
    <x v="0"/>
    <s v="US"/>
    <s v="USD"/>
    <n v="1330657200"/>
    <n v="1328158065"/>
    <b v="1"/>
    <x v="206"/>
    <b v="1"/>
    <s v="technology/hardware"/>
    <n v="225.94666666666666"/>
    <n v="226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x v="63"/>
    <n v="349474"/>
    <x v="0"/>
    <s v="US"/>
    <s v="USD"/>
    <n v="1457758800"/>
    <n v="1453730176"/>
    <b v="1"/>
    <x v="119"/>
    <b v="1"/>
    <s v="technology/hardware"/>
    <n v="698.94800000000009"/>
    <n v="699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x v="247"/>
    <n v="167410.01999999999"/>
    <x v="0"/>
    <s v="US"/>
    <s v="USD"/>
    <n v="1337799600"/>
    <n v="1334989881"/>
    <b v="1"/>
    <x v="126"/>
    <b v="1"/>
    <s v="technology/hardware"/>
    <n v="398.59528571428569"/>
    <n v="39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x v="127"/>
    <n v="176420"/>
    <x v="0"/>
    <s v="US"/>
    <s v="USD"/>
    <n v="1429391405"/>
    <n v="1425507005"/>
    <b v="1"/>
    <x v="346"/>
    <b v="1"/>
    <s v="technology/hardware"/>
    <n v="294.0333333333333"/>
    <n v="295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x v="11"/>
    <n v="50251.41"/>
    <x v="0"/>
    <s v="US"/>
    <s v="USD"/>
    <n v="1351304513"/>
    <n v="1348712513"/>
    <b v="1"/>
    <x v="347"/>
    <b v="1"/>
    <s v="technology/hardware"/>
    <n v="167.50470000000001"/>
    <n v="168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x v="39"/>
    <n v="100490.02"/>
    <x v="0"/>
    <s v="US"/>
    <s v="USD"/>
    <n v="1364078561"/>
    <n v="1361490161"/>
    <b v="1"/>
    <x v="348"/>
    <b v="1"/>
    <s v="technology/hardware"/>
    <n v="1435.5717142857143"/>
    <n v="1436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x v="3"/>
    <n v="15673.44"/>
    <x v="0"/>
    <s v="US"/>
    <s v="USD"/>
    <n v="1412121600"/>
    <n v="1408565860"/>
    <b v="1"/>
    <x v="349"/>
    <b v="1"/>
    <s v="technology/hardware"/>
    <n v="156.73439999999999"/>
    <n v="157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x v="54"/>
    <n v="82532"/>
    <x v="0"/>
    <s v="SE"/>
    <s v="SEK"/>
    <n v="1419151341"/>
    <n v="1416559341"/>
    <b v="1"/>
    <x v="51"/>
    <b v="1"/>
    <s v="technology/hardware"/>
    <n v="117.90285714285716"/>
    <n v="118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x v="3"/>
    <n v="110538.12"/>
    <x v="0"/>
    <s v="US"/>
    <s v="USD"/>
    <n v="1349495940"/>
    <n v="1346042417"/>
    <b v="1"/>
    <x v="350"/>
    <b v="1"/>
    <s v="technology/hardware"/>
    <n v="1105.3811999999998"/>
    <n v="1106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x v="3"/>
    <n v="19292.5"/>
    <x v="0"/>
    <s v="US"/>
    <s v="USD"/>
    <n v="1400006636"/>
    <n v="1397414636"/>
    <b v="1"/>
    <x v="351"/>
    <b v="1"/>
    <s v="technology/hardware"/>
    <n v="192.92499999999998"/>
    <n v="193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x v="266"/>
    <n v="24108"/>
    <x v="0"/>
    <s v="GB"/>
    <s v="GBP"/>
    <n v="1410862734"/>
    <n v="1407838734"/>
    <b v="1"/>
    <x v="242"/>
    <b v="1"/>
    <s v="technology/hardware"/>
    <n v="126.8842105263158"/>
    <n v="127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x v="306"/>
    <n v="231543.12"/>
    <x v="0"/>
    <s v="IT"/>
    <s v="EUR"/>
    <n v="1461306772"/>
    <n v="1458714772"/>
    <b v="1"/>
    <x v="352"/>
    <b v="1"/>
    <s v="technology/hardware"/>
    <n v="259.57748878923763"/>
    <n v="260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x v="10"/>
    <n v="13114"/>
    <x v="0"/>
    <s v="US"/>
    <s v="USD"/>
    <n v="1326330000"/>
    <n v="1324433310"/>
    <b v="1"/>
    <x v="273"/>
    <b v="1"/>
    <s v="technology/hardware"/>
    <n v="262.27999999999997"/>
    <n v="263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x v="57"/>
    <n v="206743.09"/>
    <x v="0"/>
    <s v="US"/>
    <s v="USD"/>
    <n v="1408021098"/>
    <n v="1405429098"/>
    <b v="1"/>
    <x v="353"/>
    <b v="1"/>
    <s v="technology/hardware"/>
    <n v="206.74309000000002"/>
    <n v="207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x v="22"/>
    <n v="74026"/>
    <x v="0"/>
    <s v="US"/>
    <s v="USD"/>
    <n v="1398959729"/>
    <n v="1396367729"/>
    <b v="1"/>
    <x v="316"/>
    <b v="1"/>
    <s v="technology/hardware"/>
    <n v="370.13"/>
    <n v="371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x v="63"/>
    <n v="142483"/>
    <x v="0"/>
    <s v="US"/>
    <s v="USD"/>
    <n v="1480777515"/>
    <n v="1478095515"/>
    <b v="1"/>
    <x v="354"/>
    <b v="1"/>
    <s v="technology/hardware"/>
    <n v="284.96600000000001"/>
    <n v="285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x v="22"/>
    <n v="115816"/>
    <x v="0"/>
    <s v="GB"/>
    <s v="GBP"/>
    <n v="1470423668"/>
    <n v="1467831668"/>
    <b v="1"/>
    <x v="355"/>
    <b v="1"/>
    <s v="technology/hardware"/>
    <n v="579.08000000000004"/>
    <n v="580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x v="10"/>
    <n v="56590"/>
    <x v="0"/>
    <s v="US"/>
    <s v="USD"/>
    <n v="1366429101"/>
    <n v="1361248701"/>
    <b v="1"/>
    <x v="356"/>
    <b v="1"/>
    <s v="technology/hardware"/>
    <n v="1131.8"/>
    <n v="1132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x v="307"/>
    <n v="1052110.8700000001"/>
    <x v="0"/>
    <s v="US"/>
    <s v="USD"/>
    <n v="1384488000"/>
    <n v="1381752061"/>
    <b v="1"/>
    <x v="357"/>
    <b v="1"/>
    <s v="technology/hardware"/>
    <n v="263.02771750000005"/>
    <n v="264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x v="30"/>
    <n v="16862"/>
    <x v="0"/>
    <s v="US"/>
    <s v="USD"/>
    <n v="1353201444"/>
    <n v="1350605844"/>
    <b v="1"/>
    <x v="146"/>
    <b v="1"/>
    <s v="technology/hardware"/>
    <n v="674.48"/>
    <n v="675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x v="308"/>
    <n v="508525.01"/>
    <x v="0"/>
    <s v="US"/>
    <s v="USD"/>
    <n v="1470466800"/>
    <n v="1467134464"/>
    <b v="1"/>
    <x v="358"/>
    <b v="1"/>
    <s v="technology/hardware"/>
    <n v="256.83081313131316"/>
    <n v="257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x v="22"/>
    <n v="75099.199999999997"/>
    <x v="0"/>
    <s v="GB"/>
    <s v="GBP"/>
    <n v="1376899269"/>
    <n v="1371715269"/>
    <b v="1"/>
    <x v="359"/>
    <b v="1"/>
    <s v="technology/hardware"/>
    <n v="375.49599999999998"/>
    <n v="376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x v="194"/>
    <n v="33393.339999999997"/>
    <x v="0"/>
    <s v="US"/>
    <s v="USD"/>
    <n v="1362938851"/>
    <n v="1360346851"/>
    <b v="1"/>
    <x v="35"/>
    <b v="1"/>
    <s v="technology/hardware"/>
    <n v="208.70837499999996"/>
    <n v="209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x v="23"/>
    <n v="13864"/>
    <x v="0"/>
    <s v="GB"/>
    <s v="GBP"/>
    <n v="1373751325"/>
    <n v="1371159325"/>
    <b v="1"/>
    <x v="360"/>
    <b v="1"/>
    <s v="technology/hardware"/>
    <n v="346.6"/>
    <n v="347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x v="63"/>
    <n v="201165"/>
    <x v="0"/>
    <s v="US"/>
    <s v="USD"/>
    <n v="1450511940"/>
    <n v="1446527540"/>
    <b v="1"/>
    <x v="361"/>
    <b v="1"/>
    <s v="technology/hardware"/>
    <n v="402.33"/>
    <n v="403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x v="63"/>
    <n v="513422.57"/>
    <x v="0"/>
    <s v="US"/>
    <s v="USD"/>
    <n v="1339484400"/>
    <n v="1336627492"/>
    <b v="1"/>
    <x v="362"/>
    <b v="1"/>
    <s v="technology/hardware"/>
    <n v="1026.8451399999999"/>
    <n v="1027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x v="61"/>
    <n v="229802.31"/>
    <x v="0"/>
    <s v="US"/>
    <s v="USD"/>
    <n v="1447909140"/>
    <n v="1444734146"/>
    <b v="1"/>
    <x v="363"/>
    <b v="1"/>
    <s v="technology/hardware"/>
    <n v="114.901155"/>
    <n v="11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x v="63"/>
    <n v="177412.01"/>
    <x v="0"/>
    <s v="DE"/>
    <s v="EUR"/>
    <n v="1459684862"/>
    <n v="1456232462"/>
    <b v="1"/>
    <x v="364"/>
    <b v="1"/>
    <s v="technology/hardware"/>
    <n v="354.82402000000002"/>
    <n v="355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x v="51"/>
    <n v="381"/>
    <x v="2"/>
    <s v="CA"/>
    <s v="CAD"/>
    <n v="1404926665"/>
    <n v="1402334665"/>
    <b v="0"/>
    <x v="8"/>
    <b v="0"/>
    <s v="photography/people"/>
    <n v="5.08"/>
    <n v="6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x v="237"/>
    <n v="0"/>
    <x v="2"/>
    <s v="HK"/>
    <s v="HKD"/>
    <n v="1480863887"/>
    <n v="1478268287"/>
    <b v="0"/>
    <x v="78"/>
    <b v="0"/>
    <s v="photography/people"/>
    <n v="0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x v="287"/>
    <n v="1419"/>
    <x v="2"/>
    <s v="US"/>
    <s v="USD"/>
    <n v="1472799600"/>
    <n v="1470874618"/>
    <b v="0"/>
    <x v="38"/>
    <b v="0"/>
    <s v="photography/people"/>
    <n v="4.3"/>
    <n v="5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x v="36"/>
    <n v="3172"/>
    <x v="2"/>
    <s v="US"/>
    <s v="USD"/>
    <n v="1417377481"/>
    <n v="1412189881"/>
    <b v="0"/>
    <x v="63"/>
    <b v="0"/>
    <s v="photography/people"/>
    <n v="21.146666666666665"/>
    <n v="22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x v="183"/>
    <n v="51"/>
    <x v="2"/>
    <s v="GB"/>
    <s v="GBP"/>
    <n v="1470178800"/>
    <n v="1467650771"/>
    <b v="0"/>
    <x v="80"/>
    <b v="0"/>
    <s v="photography/people"/>
    <n v="3.1875"/>
    <n v="4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x v="13"/>
    <n v="1"/>
    <x v="2"/>
    <s v="GB"/>
    <s v="GBP"/>
    <n v="1457947483"/>
    <n v="1455359083"/>
    <b v="0"/>
    <x v="29"/>
    <b v="0"/>
    <s v="photography/people"/>
    <n v="0.05"/>
    <n v="1"/>
    <n v="1"/>
    <x v="8"/>
    <s v="people"/>
    <x v="1986"/>
    <d v="2016-03-14T09:24:43"/>
  </r>
  <r>
    <n v="1987"/>
    <s v="Ethiopia: Beheld"/>
    <s v="A collection of images that depicts the beauty and diversity within Ethiopia"/>
    <x v="62"/>
    <n v="2336"/>
    <x v="2"/>
    <s v="GB"/>
    <s v="GBP"/>
    <n v="1425223276"/>
    <n v="1422631276"/>
    <b v="0"/>
    <x v="33"/>
    <b v="0"/>
    <s v="photography/people"/>
    <n v="42.472727272727276"/>
    <n v="43"/>
    <n v="83.428571428571431"/>
    <x v="8"/>
    <s v="people"/>
    <x v="1987"/>
    <d v="2015-03-01T15:21:16"/>
  </r>
  <r>
    <n v="1988"/>
    <s v="Phillip Michael Photography"/>
    <s v="Expressing art in an image!"/>
    <x v="12"/>
    <n v="25"/>
    <x v="2"/>
    <s v="US"/>
    <s v="USD"/>
    <n v="1440094742"/>
    <n v="1437502742"/>
    <b v="0"/>
    <x v="29"/>
    <b v="0"/>
    <s v="photography/people"/>
    <n v="0.41666666666666669"/>
    <n v="1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x v="10"/>
    <n v="50"/>
    <x v="2"/>
    <s v="US"/>
    <s v="USD"/>
    <n v="1481473208"/>
    <n v="1478881208"/>
    <b v="0"/>
    <x v="29"/>
    <b v="0"/>
    <s v="photography/people"/>
    <n v="1"/>
    <n v="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x v="9"/>
    <n v="509"/>
    <x v="2"/>
    <s v="US"/>
    <s v="USD"/>
    <n v="1455338532"/>
    <n v="1454042532"/>
    <b v="0"/>
    <x v="81"/>
    <b v="0"/>
    <s v="photography/people"/>
    <n v="16.966666666666665"/>
    <n v="17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x v="13"/>
    <n v="140"/>
    <x v="2"/>
    <s v="US"/>
    <s v="USD"/>
    <n v="1435958786"/>
    <n v="1434144386"/>
    <b v="0"/>
    <x v="83"/>
    <b v="0"/>
    <s v="photography/people"/>
    <n v="7.0000000000000009"/>
    <n v="7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x v="15"/>
    <n v="2"/>
    <x v="2"/>
    <s v="US"/>
    <s v="USD"/>
    <n v="1424229991"/>
    <n v="1421637991"/>
    <b v="0"/>
    <x v="84"/>
    <b v="0"/>
    <s v="photography/people"/>
    <n v="0.13333333333333333"/>
    <n v="1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x v="13"/>
    <n v="0"/>
    <x v="2"/>
    <s v="GB"/>
    <s v="GBP"/>
    <n v="1450706837"/>
    <n v="1448114837"/>
    <b v="0"/>
    <x v="78"/>
    <b v="0"/>
    <s v="photography/people"/>
    <n v="0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x v="50"/>
    <n v="0"/>
    <x v="2"/>
    <s v="US"/>
    <s v="USD"/>
    <n v="1481072942"/>
    <n v="1475885342"/>
    <b v="0"/>
    <x v="78"/>
    <b v="0"/>
    <s v="photography/people"/>
    <n v="0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x v="28"/>
    <n v="78"/>
    <x v="2"/>
    <s v="CA"/>
    <s v="CAD"/>
    <n v="1437082736"/>
    <n v="1435354736"/>
    <b v="0"/>
    <x v="83"/>
    <b v="0"/>
    <s v="photography/people"/>
    <n v="7.8"/>
    <n v="8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x v="309"/>
    <n v="0"/>
    <x v="2"/>
    <s v="US"/>
    <s v="USD"/>
    <n v="1405021211"/>
    <n v="1402429211"/>
    <b v="0"/>
    <x v="78"/>
    <b v="0"/>
    <s v="photography/people"/>
    <n v="0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x v="115"/>
    <n v="0"/>
    <x v="2"/>
    <s v="US"/>
    <s v="USD"/>
    <n v="1409091612"/>
    <n v="1406499612"/>
    <b v="0"/>
    <x v="78"/>
    <b v="0"/>
    <s v="photography/people"/>
    <n v="0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x v="30"/>
    <n v="655"/>
    <x v="2"/>
    <s v="US"/>
    <s v="USD"/>
    <n v="1406861438"/>
    <n v="1402973438"/>
    <b v="0"/>
    <x v="83"/>
    <b v="0"/>
    <s v="photography/people"/>
    <n v="26.200000000000003"/>
    <n v="27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x v="310"/>
    <n v="236"/>
    <x v="2"/>
    <s v="GB"/>
    <s v="GBP"/>
    <n v="1415882108"/>
    <n v="1413286508"/>
    <b v="0"/>
    <x v="63"/>
    <b v="0"/>
    <s v="photography/people"/>
    <n v="0.76129032258064511"/>
    <n v="1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x v="10"/>
    <n v="625"/>
    <x v="2"/>
    <s v="CA"/>
    <s v="CAD"/>
    <n v="1452120613"/>
    <n v="1449528613"/>
    <b v="0"/>
    <x v="20"/>
    <b v="0"/>
    <s v="photography/people"/>
    <n v="12.5"/>
    <n v="13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x v="56"/>
    <n v="210171"/>
    <x v="0"/>
    <s v="DE"/>
    <s v="EUR"/>
    <n v="1434139200"/>
    <n v="1431406916"/>
    <b v="1"/>
    <x v="365"/>
    <b v="1"/>
    <s v="technology/hardware"/>
    <n v="382.12909090909091"/>
    <n v="383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x v="63"/>
    <n v="108397.11"/>
    <x v="0"/>
    <s v="US"/>
    <s v="USD"/>
    <n v="1485191143"/>
    <n v="1482599143"/>
    <b v="1"/>
    <x v="366"/>
    <b v="1"/>
    <s v="technology/hardware"/>
    <n v="216.79422000000002"/>
    <n v="217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x v="2"/>
    <n v="1560"/>
    <x v="0"/>
    <s v="US"/>
    <s v="USD"/>
    <n v="1278111600"/>
    <n v="1276830052"/>
    <b v="1"/>
    <x v="57"/>
    <b v="1"/>
    <s v="technology/hardware"/>
    <n v="312"/>
    <n v="3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x v="63"/>
    <n v="117210.24000000001"/>
    <x v="0"/>
    <s v="US"/>
    <s v="USD"/>
    <n v="1405002663"/>
    <n v="1402410663"/>
    <b v="1"/>
    <x v="178"/>
    <b v="1"/>
    <s v="technology/hardware"/>
    <n v="234.42048"/>
    <n v="235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x v="11"/>
    <n v="37104.03"/>
    <x v="0"/>
    <s v="US"/>
    <s v="USD"/>
    <n v="1381895940"/>
    <n v="1379532618"/>
    <b v="1"/>
    <x v="277"/>
    <b v="1"/>
    <s v="technology/hardware"/>
    <n v="123.68010000000001"/>
    <n v="124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x v="63"/>
    <n v="123920"/>
    <x v="0"/>
    <s v="US"/>
    <s v="USD"/>
    <n v="1417611645"/>
    <n v="1414584045"/>
    <b v="1"/>
    <x v="175"/>
    <b v="1"/>
    <s v="technology/hardware"/>
    <n v="247.84"/>
    <n v="248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x v="3"/>
    <n v="11570.92"/>
    <x v="0"/>
    <s v="US"/>
    <s v="USD"/>
    <n v="1282622400"/>
    <n v="1276891586"/>
    <b v="1"/>
    <x v="89"/>
    <b v="1"/>
    <s v="technology/hardware"/>
    <n v="115.7092"/>
    <n v="116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x v="311"/>
    <n v="1839"/>
    <x v="0"/>
    <s v="US"/>
    <s v="USD"/>
    <n v="1316442622"/>
    <n v="1312641022"/>
    <b v="1"/>
    <x v="14"/>
    <b v="1"/>
    <s v="technology/hardware"/>
    <n v="117.07484768810599"/>
    <n v="118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x v="63"/>
    <n v="152579"/>
    <x v="0"/>
    <s v="DE"/>
    <s v="EUR"/>
    <n v="1479890743"/>
    <n v="1476776743"/>
    <b v="1"/>
    <x v="367"/>
    <b v="1"/>
    <s v="technology/hardware"/>
    <n v="305.15800000000002"/>
    <n v="306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x v="11"/>
    <n v="96015.9"/>
    <x v="0"/>
    <s v="US"/>
    <s v="USD"/>
    <n v="1471564491"/>
    <n v="1468972491"/>
    <b v="1"/>
    <x v="368"/>
    <b v="1"/>
    <s v="technology/hardware"/>
    <n v="320.05299999999994"/>
    <n v="321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x v="63"/>
    <n v="409782"/>
    <x v="0"/>
    <s v="AT"/>
    <s v="EUR"/>
    <n v="1452553200"/>
    <n v="1449650173"/>
    <b v="1"/>
    <x v="369"/>
    <b v="1"/>
    <s v="technology/hardware"/>
    <n v="819.56399999999996"/>
    <n v="820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x v="10"/>
    <n v="11745"/>
    <x v="0"/>
    <s v="US"/>
    <s v="USD"/>
    <n v="1423165441"/>
    <n v="1420573441"/>
    <b v="1"/>
    <x v="275"/>
    <b v="1"/>
    <s v="technology/hardware"/>
    <n v="234.90000000000003"/>
    <n v="235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x v="292"/>
    <n v="791862"/>
    <x v="0"/>
    <s v="US"/>
    <s v="USD"/>
    <n v="1468019014"/>
    <n v="1462835014"/>
    <b v="1"/>
    <x v="370"/>
    <b v="1"/>
    <s v="technology/hardware"/>
    <n v="494.91374999999999"/>
    <n v="49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x v="11"/>
    <n v="2344134.67"/>
    <x v="0"/>
    <s v="US"/>
    <s v="USD"/>
    <n v="1364184539"/>
    <n v="1361250539"/>
    <b v="1"/>
    <x v="371"/>
    <b v="1"/>
    <s v="technology/hardware"/>
    <n v="7813.7822333333334"/>
    <n v="7814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x v="312"/>
    <n v="8136.01"/>
    <x v="0"/>
    <s v="US"/>
    <s v="USD"/>
    <n v="1315602163"/>
    <n v="1313010163"/>
    <b v="1"/>
    <x v="372"/>
    <b v="1"/>
    <s v="technology/hardware"/>
    <n v="113.00013888888888"/>
    <n v="114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x v="3"/>
    <n v="92154.22"/>
    <x v="0"/>
    <s v="US"/>
    <s v="USD"/>
    <n v="1362863299"/>
    <n v="1360271299"/>
    <b v="1"/>
    <x v="373"/>
    <b v="1"/>
    <s v="technology/hardware"/>
    <n v="921.54219999999998"/>
    <n v="92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x v="31"/>
    <n v="31275.599999999999"/>
    <x v="0"/>
    <s v="US"/>
    <s v="USD"/>
    <n v="1332561600"/>
    <n v="1329873755"/>
    <b v="1"/>
    <x v="374"/>
    <b v="1"/>
    <s v="technology/hardware"/>
    <n v="125.10239999999999"/>
    <n v="126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x v="99"/>
    <n v="66458.23"/>
    <x v="0"/>
    <s v="IE"/>
    <s v="EUR"/>
    <n v="1439455609"/>
    <n v="1436863609"/>
    <b v="1"/>
    <x v="375"/>
    <b v="1"/>
    <s v="technology/hardware"/>
    <n v="102.24343076923077"/>
    <n v="103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x v="79"/>
    <n v="193963.9"/>
    <x v="0"/>
    <s v="US"/>
    <s v="USD"/>
    <n v="1474563621"/>
    <n v="1471971621"/>
    <b v="1"/>
    <x v="376"/>
    <b v="1"/>
    <s v="technology/hardware"/>
    <n v="484.90975000000003"/>
    <n v="485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x v="15"/>
    <n v="2885"/>
    <x v="0"/>
    <s v="US"/>
    <s v="USD"/>
    <n v="1400108640"/>
    <n v="1396923624"/>
    <b v="1"/>
    <x v="259"/>
    <b v="1"/>
    <s v="technology/hardware"/>
    <n v="192.33333333333334"/>
    <n v="193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x v="10"/>
    <n v="14055"/>
    <x v="0"/>
    <s v="US"/>
    <s v="USD"/>
    <n v="1411522897"/>
    <n v="1407634897"/>
    <b v="1"/>
    <x v="195"/>
    <b v="1"/>
    <s v="technology/hardware"/>
    <n v="281.10000000000002"/>
    <n v="282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x v="57"/>
    <n v="125137"/>
    <x v="0"/>
    <s v="US"/>
    <s v="USD"/>
    <n v="1465652372"/>
    <n v="1463060372"/>
    <b v="1"/>
    <x v="166"/>
    <b v="1"/>
    <s v="technology/hardware"/>
    <n v="125.13700000000001"/>
    <n v="126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x v="57"/>
    <n v="161459"/>
    <x v="0"/>
    <s v="US"/>
    <s v="USD"/>
    <n v="1434017153"/>
    <n v="1431425153"/>
    <b v="1"/>
    <x v="377"/>
    <b v="1"/>
    <s v="technology/hardware"/>
    <n v="161.459"/>
    <n v="162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x v="23"/>
    <n v="23414"/>
    <x v="0"/>
    <s v="US"/>
    <s v="USD"/>
    <n v="1344826800"/>
    <n v="1341875544"/>
    <b v="1"/>
    <x v="217"/>
    <b v="1"/>
    <s v="technology/hardware"/>
    <n v="585.35"/>
    <n v="586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x v="58"/>
    <n v="160920"/>
    <x v="0"/>
    <s v="DE"/>
    <s v="EUR"/>
    <n v="1433996746"/>
    <n v="1431404746"/>
    <b v="1"/>
    <x v="378"/>
    <b v="1"/>
    <s v="technology/hardware"/>
    <n v="201.14999999999998"/>
    <n v="202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x v="31"/>
    <n v="33370.769999999997"/>
    <x v="0"/>
    <s v="US"/>
    <s v="USD"/>
    <n v="1398052740"/>
    <n v="1394127585"/>
    <b v="1"/>
    <x v="379"/>
    <b v="1"/>
    <s v="technology/hardware"/>
    <n v="133.48307999999997"/>
    <n v="134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x v="57"/>
    <n v="120249"/>
    <x v="0"/>
    <s v="US"/>
    <s v="USD"/>
    <n v="1427740319"/>
    <n v="1423855919"/>
    <b v="1"/>
    <x v="380"/>
    <b v="1"/>
    <s v="technology/hardware"/>
    <n v="120.24900000000001"/>
    <n v="12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x v="9"/>
    <n v="3785"/>
    <x v="0"/>
    <s v="US"/>
    <s v="USD"/>
    <n v="1268690100"/>
    <n v="1265493806"/>
    <b v="1"/>
    <x v="1"/>
    <b v="1"/>
    <s v="technology/hardware"/>
    <n v="126.16666666666667"/>
    <n v="12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x v="30"/>
    <n v="9030"/>
    <x v="0"/>
    <s v="US"/>
    <s v="USD"/>
    <n v="1409099481"/>
    <n v="1406507481"/>
    <b v="1"/>
    <x v="225"/>
    <b v="1"/>
    <s v="technology/hardware"/>
    <n v="361.2"/>
    <n v="362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x v="313"/>
    <n v="74134"/>
    <x v="0"/>
    <s v="GB"/>
    <s v="GBP"/>
    <n v="1354233296"/>
    <n v="1351641296"/>
    <b v="1"/>
    <x v="381"/>
    <b v="1"/>
    <s v="technology/hardware"/>
    <n v="226.239013671875"/>
    <n v="227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x v="63"/>
    <n v="60175"/>
    <x v="0"/>
    <s v="NL"/>
    <s v="EUR"/>
    <n v="1420765200"/>
    <n v="1417506853"/>
    <b v="1"/>
    <x v="278"/>
    <b v="1"/>
    <s v="technology/hardware"/>
    <n v="120.35"/>
    <n v="121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x v="31"/>
    <n v="76047"/>
    <x v="0"/>
    <s v="US"/>
    <s v="USD"/>
    <n v="1481778000"/>
    <n v="1479216874"/>
    <b v="1"/>
    <x v="382"/>
    <b v="1"/>
    <s v="technology/hardware"/>
    <n v="304.18799999999999"/>
    <n v="305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x v="31"/>
    <n v="44669"/>
    <x v="0"/>
    <s v="US"/>
    <s v="USD"/>
    <n v="1398477518"/>
    <n v="1395885518"/>
    <b v="1"/>
    <x v="150"/>
    <b v="1"/>
    <s v="technology/hardware"/>
    <n v="178.67599999999999"/>
    <n v="17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x v="314"/>
    <n v="301719.59000000003"/>
    <x v="0"/>
    <s v="US"/>
    <s v="USD"/>
    <n v="1430981880"/>
    <n v="1426216033"/>
    <b v="1"/>
    <x v="278"/>
    <b v="1"/>
    <s v="technology/hardware"/>
    <n v="386.81998717948721"/>
    <n v="387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x v="58"/>
    <n v="168829.14"/>
    <x v="0"/>
    <s v="US"/>
    <s v="USD"/>
    <n v="1450486800"/>
    <n v="1446562807"/>
    <b v="1"/>
    <x v="383"/>
    <b v="1"/>
    <s v="technology/hardware"/>
    <n v="211.03642500000004"/>
    <n v="212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x v="11"/>
    <n v="39500.5"/>
    <x v="0"/>
    <s v="US"/>
    <s v="USD"/>
    <n v="1399668319"/>
    <n v="1397076319"/>
    <b v="1"/>
    <x v="384"/>
    <b v="1"/>
    <s v="technology/hardware"/>
    <n v="131.66833333333335"/>
    <n v="132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x v="3"/>
    <n v="30047.64"/>
    <x v="0"/>
    <s v="US"/>
    <s v="USD"/>
    <n v="1388383353"/>
    <n v="1383195753"/>
    <b v="1"/>
    <x v="385"/>
    <b v="1"/>
    <s v="technology/hardware"/>
    <n v="300.47639999999996"/>
    <n v="301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x v="6"/>
    <n v="33641"/>
    <x v="0"/>
    <s v="GB"/>
    <s v="GBP"/>
    <n v="1372701600"/>
    <n v="1369895421"/>
    <b v="1"/>
    <x v="386"/>
    <b v="1"/>
    <s v="technology/hardware"/>
    <n v="420.51249999999999"/>
    <n v="421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x v="152"/>
    <n v="170271"/>
    <x v="0"/>
    <s v="US"/>
    <s v="USD"/>
    <n v="1480568340"/>
    <n v="1477996325"/>
    <b v="1"/>
    <x v="169"/>
    <b v="1"/>
    <s v="technology/hardware"/>
    <n v="136.21680000000001"/>
    <n v="137"/>
    <n v="449.26385224274406"/>
    <x v="2"/>
    <s v="hardware"/>
    <x v="2039"/>
    <d v="2016-12-01T04:59:00"/>
  </r>
  <r>
    <n v="2040"/>
    <s v="Programmable Capacitor"/>
    <s v="4.29 Billion+ Capacitor Combinations._x000a_No Coding Required."/>
    <x v="9"/>
    <n v="7445.14"/>
    <x v="0"/>
    <s v="US"/>
    <s v="USD"/>
    <n v="1384557303"/>
    <n v="1383257703"/>
    <b v="1"/>
    <x v="197"/>
    <b v="1"/>
    <s v="technology/hardware"/>
    <n v="248.17133333333334"/>
    <n v="249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x v="196"/>
    <n v="17277"/>
    <x v="0"/>
    <s v="US"/>
    <s v="USD"/>
    <n v="1478785027"/>
    <n v="1476189427"/>
    <b v="0"/>
    <x v="148"/>
    <b v="1"/>
    <s v="technology/hardware"/>
    <n v="181.86315789473684"/>
    <n v="182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x v="3"/>
    <n v="12353"/>
    <x v="0"/>
    <s v="US"/>
    <s v="USD"/>
    <n v="1453481974"/>
    <n v="1448297974"/>
    <b v="0"/>
    <x v="205"/>
    <b v="1"/>
    <s v="technology/hardware"/>
    <n v="123.53"/>
    <n v="124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x v="315"/>
    <n v="7011"/>
    <x v="0"/>
    <s v="US"/>
    <s v="USD"/>
    <n v="1481432340"/>
    <n v="1476764077"/>
    <b v="0"/>
    <x v="189"/>
    <b v="1"/>
    <s v="technology/hardware"/>
    <n v="506.20938628158842"/>
    <n v="507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x v="36"/>
    <n v="16232"/>
    <x v="0"/>
    <s v="US"/>
    <s v="USD"/>
    <n v="1434212714"/>
    <n v="1431620714"/>
    <b v="0"/>
    <x v="387"/>
    <b v="1"/>
    <s v="technology/hardware"/>
    <n v="108.21333333333334"/>
    <n v="109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x v="244"/>
    <n v="40140.01"/>
    <x v="0"/>
    <s v="US"/>
    <s v="USD"/>
    <n v="1341799647"/>
    <n v="1339207647"/>
    <b v="0"/>
    <x v="40"/>
    <b v="1"/>
    <s v="technology/hardware"/>
    <n v="819.18387755102037"/>
    <n v="820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x v="3"/>
    <n v="12110"/>
    <x v="0"/>
    <s v="US"/>
    <s v="USD"/>
    <n v="1369282044"/>
    <n v="1366690044"/>
    <b v="0"/>
    <x v="37"/>
    <b v="1"/>
    <s v="technology/hardware"/>
    <n v="121.10000000000001"/>
    <n v="122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x v="316"/>
    <n v="100939"/>
    <x v="0"/>
    <s v="AU"/>
    <s v="AUD"/>
    <n v="1429228800"/>
    <n v="1426714870"/>
    <b v="0"/>
    <x v="388"/>
    <b v="1"/>
    <s v="technology/hardware"/>
    <n v="102.99897959183673"/>
    <n v="10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x v="94"/>
    <n v="126082.45"/>
    <x v="0"/>
    <s v="US"/>
    <s v="USD"/>
    <n v="1369323491"/>
    <n v="1366731491"/>
    <b v="0"/>
    <x v="389"/>
    <b v="1"/>
    <s v="technology/hardware"/>
    <n v="148.33229411764705"/>
    <n v="149"/>
    <n v="91.82989803350327"/>
    <x v="2"/>
    <s v="hardware"/>
    <x v="2048"/>
    <d v="2013-05-23T15:38:11"/>
  </r>
  <r>
    <n v="2049"/>
    <s v="LOCK8 - the World's First Smart Bike Lock"/>
    <s v="Keyless. Alarm secured. GPS tracking."/>
    <x v="63"/>
    <n v="60095.35"/>
    <x v="0"/>
    <s v="GB"/>
    <s v="GBP"/>
    <n v="1386025140"/>
    <n v="1382963963"/>
    <b v="0"/>
    <x v="390"/>
    <b v="1"/>
    <s v="technology/hardware"/>
    <n v="120.19070000000001"/>
    <n v="12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x v="3"/>
    <n v="47327"/>
    <x v="0"/>
    <s v="US"/>
    <s v="USD"/>
    <n v="1433036578"/>
    <n v="1429580578"/>
    <b v="0"/>
    <x v="203"/>
    <b v="1"/>
    <s v="technology/hardware"/>
    <n v="473.27000000000004"/>
    <n v="47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x v="6"/>
    <n v="10429"/>
    <x v="0"/>
    <s v="US"/>
    <s v="USD"/>
    <n v="1388017937"/>
    <n v="1385425937"/>
    <b v="0"/>
    <x v="391"/>
    <b v="1"/>
    <s v="technology/hardware"/>
    <n v="130.36250000000001"/>
    <n v="131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x v="63"/>
    <n v="176524"/>
    <x v="0"/>
    <s v="US"/>
    <s v="USD"/>
    <n v="1455933653"/>
    <n v="1452045653"/>
    <b v="0"/>
    <x v="392"/>
    <b v="1"/>
    <s v="technology/hardware"/>
    <n v="353.048"/>
    <n v="354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x v="10"/>
    <n v="5051"/>
    <x v="0"/>
    <s v="US"/>
    <s v="USD"/>
    <n v="1448466551"/>
    <n v="1445870951"/>
    <b v="0"/>
    <x v="212"/>
    <b v="1"/>
    <s v="technology/hardware"/>
    <n v="101.02"/>
    <n v="1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x v="19"/>
    <n v="39757"/>
    <x v="0"/>
    <s v="GB"/>
    <s v="GBP"/>
    <n v="1399033810"/>
    <n v="1396441810"/>
    <b v="0"/>
    <x v="393"/>
    <b v="1"/>
    <s v="technology/hardware"/>
    <n v="113.59142857142857"/>
    <n v="114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x v="12"/>
    <n v="10045"/>
    <x v="0"/>
    <s v="US"/>
    <s v="USD"/>
    <n v="1417579200"/>
    <n v="1415031043"/>
    <b v="0"/>
    <x v="21"/>
    <b v="1"/>
    <s v="technology/hardware"/>
    <n v="167.41666666666666"/>
    <n v="168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x v="63"/>
    <n v="76726"/>
    <x v="0"/>
    <s v="US"/>
    <s v="USD"/>
    <n v="1366222542"/>
    <n v="1363630542"/>
    <b v="0"/>
    <x v="394"/>
    <b v="1"/>
    <s v="technology/hardware"/>
    <n v="153.452"/>
    <n v="154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x v="36"/>
    <n v="30334.83"/>
    <x v="0"/>
    <s v="GB"/>
    <s v="GBP"/>
    <n v="1456487532"/>
    <n v="1453895532"/>
    <b v="0"/>
    <x v="395"/>
    <b v="1"/>
    <s v="technology/hardware"/>
    <n v="202.23220000000001"/>
    <n v="203"/>
    <n v="45.547792792792798"/>
    <x v="2"/>
    <s v="hardware"/>
    <x v="2057"/>
    <d v="2016-02-26T11:52:12"/>
  </r>
  <r>
    <n v="2058"/>
    <s v="Raspberry Pi Debug Clip"/>
    <s v="Making using the serial terminal on the Raspberry Pi as easy as Pi!"/>
    <x v="317"/>
    <n v="4308"/>
    <x v="0"/>
    <s v="GB"/>
    <s v="GBP"/>
    <n v="1425326400"/>
    <n v="1421916830"/>
    <b v="0"/>
    <x v="396"/>
    <b v="1"/>
    <s v="technology/hardware"/>
    <n v="168.28125"/>
    <n v="169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x v="11"/>
    <n v="43037"/>
    <x v="0"/>
    <s v="US"/>
    <s v="USD"/>
    <n v="1454277540"/>
    <n v="1450880854"/>
    <b v="0"/>
    <x v="269"/>
    <b v="1"/>
    <s v="technology/hardware"/>
    <n v="143.45666666666668"/>
    <n v="144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x v="31"/>
    <n v="49100"/>
    <x v="0"/>
    <s v="US"/>
    <s v="USD"/>
    <n v="1406129150"/>
    <n v="1400945150"/>
    <b v="0"/>
    <x v="397"/>
    <b v="1"/>
    <s v="technology/hardware"/>
    <n v="196.4"/>
    <n v="197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x v="10"/>
    <n v="5396"/>
    <x v="0"/>
    <s v="US"/>
    <s v="USD"/>
    <n v="1483208454"/>
    <n v="1480616454"/>
    <b v="0"/>
    <x v="2"/>
    <b v="1"/>
    <s v="technology/hardware"/>
    <n v="107.91999999999999"/>
    <n v="108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x v="57"/>
    <n v="114977"/>
    <x v="0"/>
    <s v="DK"/>
    <s v="DKK"/>
    <n v="1458807098"/>
    <n v="1456218698"/>
    <b v="0"/>
    <x v="398"/>
    <b v="1"/>
    <s v="technology/hardware"/>
    <n v="114.97699999999999"/>
    <n v="115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x v="23"/>
    <n v="5922"/>
    <x v="0"/>
    <s v="DE"/>
    <s v="EUR"/>
    <n v="1463333701"/>
    <n v="1460482501"/>
    <b v="0"/>
    <x v="72"/>
    <b v="1"/>
    <s v="technology/hardware"/>
    <n v="148.04999999999998"/>
    <n v="149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x v="318"/>
    <n v="500784.27"/>
    <x v="0"/>
    <s v="US"/>
    <s v="USD"/>
    <n v="1370001600"/>
    <n v="1366879523"/>
    <b v="0"/>
    <x v="399"/>
    <b v="1"/>
    <s v="technology/hardware"/>
    <n v="191.16676082790633"/>
    <n v="192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x v="79"/>
    <n v="79686.05"/>
    <x v="0"/>
    <s v="GB"/>
    <s v="GBP"/>
    <n v="1387958429"/>
    <n v="1385366429"/>
    <b v="0"/>
    <x v="400"/>
    <b v="1"/>
    <s v="technology/hardware"/>
    <n v="199.215125"/>
    <n v="200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x v="13"/>
    <n v="4372"/>
    <x v="0"/>
    <s v="US"/>
    <s v="USD"/>
    <n v="1408818683"/>
    <n v="1406226683"/>
    <b v="0"/>
    <x v="71"/>
    <b v="1"/>
    <s v="technology/hardware"/>
    <n v="218.6"/>
    <n v="21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x v="319"/>
    <n v="628"/>
    <x v="0"/>
    <s v="GB"/>
    <s v="GBP"/>
    <n v="1432499376"/>
    <n v="1429648176"/>
    <b v="0"/>
    <x v="73"/>
    <b v="1"/>
    <s v="technology/hardware"/>
    <n v="126.86868686868686"/>
    <n v="127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x v="31"/>
    <n v="26305.97"/>
    <x v="0"/>
    <s v="US"/>
    <s v="USD"/>
    <n v="1476994315"/>
    <n v="1474402315"/>
    <b v="0"/>
    <x v="88"/>
    <b v="1"/>
    <s v="technology/hardware"/>
    <n v="105.22388000000001"/>
    <n v="106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x v="63"/>
    <n v="64203.33"/>
    <x v="0"/>
    <s v="US"/>
    <s v="USD"/>
    <n v="1451776791"/>
    <n v="1449098391"/>
    <b v="0"/>
    <x v="40"/>
    <b v="1"/>
    <s v="technology/hardware"/>
    <n v="128.40666000000002"/>
    <n v="129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x v="152"/>
    <n v="396659"/>
    <x v="0"/>
    <s v="DE"/>
    <s v="EUR"/>
    <n v="1467128723"/>
    <n v="1464536723"/>
    <b v="0"/>
    <x v="401"/>
    <b v="1"/>
    <s v="technology/hardware"/>
    <n v="317.3272"/>
    <n v="318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x v="22"/>
    <n v="56146"/>
    <x v="0"/>
    <s v="US"/>
    <s v="USD"/>
    <n v="1475390484"/>
    <n v="1471502484"/>
    <b v="0"/>
    <x v="402"/>
    <b v="1"/>
    <s v="technology/hardware"/>
    <n v="280.73"/>
    <n v="28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x v="320"/>
    <n v="79173"/>
    <x v="0"/>
    <s v="US"/>
    <s v="USD"/>
    <n v="1462629432"/>
    <n v="1460037432"/>
    <b v="0"/>
    <x v="403"/>
    <b v="1"/>
    <s v="technology/hardware"/>
    <n v="110.73146853146854"/>
    <n v="111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x v="57"/>
    <n v="152604.29999999999"/>
    <x v="0"/>
    <s v="US"/>
    <s v="USD"/>
    <n v="1431100918"/>
    <n v="1427212918"/>
    <b v="0"/>
    <x v="404"/>
    <b v="1"/>
    <s v="technology/hardware"/>
    <n v="152.60429999999999"/>
    <n v="153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x v="20"/>
    <n v="615"/>
    <x v="0"/>
    <s v="US"/>
    <s v="USD"/>
    <n v="1462564182"/>
    <n v="1459972182"/>
    <b v="0"/>
    <x v="83"/>
    <b v="1"/>
    <s v="technology/hardware"/>
    <n v="102.49999999999999"/>
    <n v="103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x v="204"/>
    <n v="167820.6"/>
    <x v="0"/>
    <s v="US"/>
    <s v="USD"/>
    <n v="1374769288"/>
    <n v="1372177288"/>
    <b v="0"/>
    <x v="405"/>
    <b v="1"/>
    <s v="technology/hardware"/>
    <n v="1678.3738373837384"/>
    <n v="1679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x v="321"/>
    <n v="972594.99"/>
    <x v="0"/>
    <s v="GB"/>
    <s v="GBP"/>
    <n v="1406149689"/>
    <n v="1402693689"/>
    <b v="0"/>
    <x v="406"/>
    <b v="1"/>
    <s v="technology/hardware"/>
    <n v="543.349156424581"/>
    <n v="544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x v="63"/>
    <n v="57754"/>
    <x v="0"/>
    <s v="US"/>
    <s v="USD"/>
    <n v="1433538000"/>
    <n v="1428541276"/>
    <b v="0"/>
    <x v="101"/>
    <b v="1"/>
    <s v="technology/hardware"/>
    <n v="115.50800000000001"/>
    <n v="116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x v="22"/>
    <n v="26241"/>
    <x v="0"/>
    <s v="ES"/>
    <s v="EUR"/>
    <n v="1482085857"/>
    <n v="1479493857"/>
    <b v="0"/>
    <x v="53"/>
    <b v="1"/>
    <s v="technology/hardware"/>
    <n v="131.20499999999998"/>
    <n v="132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x v="3"/>
    <n v="28817"/>
    <x v="0"/>
    <s v="GB"/>
    <s v="GBP"/>
    <n v="1435258800"/>
    <n v="1432659793"/>
    <b v="0"/>
    <x v="407"/>
    <b v="1"/>
    <s v="technology/hardware"/>
    <n v="288.17"/>
    <n v="289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x v="28"/>
    <n v="5078"/>
    <x v="0"/>
    <s v="US"/>
    <s v="USD"/>
    <n v="1447286300"/>
    <n v="1444690700"/>
    <b v="0"/>
    <x v="133"/>
    <b v="1"/>
    <s v="technology/hardware"/>
    <n v="507.8"/>
    <n v="508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x v="8"/>
    <n v="4010"/>
    <x v="0"/>
    <s v="US"/>
    <s v="USD"/>
    <n v="1337144340"/>
    <n v="1333597555"/>
    <b v="0"/>
    <x v="165"/>
    <b v="1"/>
    <s v="music/indie rock"/>
    <n v="114.57142857142857"/>
    <n v="115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x v="15"/>
    <n v="1661"/>
    <x v="0"/>
    <s v="US"/>
    <s v="USD"/>
    <n v="1322106796"/>
    <n v="1316919196"/>
    <b v="0"/>
    <x v="44"/>
    <b v="1"/>
    <s v="music/indie rock"/>
    <n v="110.73333333333333"/>
    <n v="111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x v="47"/>
    <n v="850"/>
    <x v="0"/>
    <s v="US"/>
    <s v="USD"/>
    <n v="1338830395"/>
    <n v="1336238395"/>
    <b v="0"/>
    <x v="20"/>
    <b v="1"/>
    <s v="music/indie rock"/>
    <n v="113.33333333333333"/>
    <n v="114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x v="9"/>
    <n v="3250"/>
    <x v="0"/>
    <s v="US"/>
    <s v="USD"/>
    <n v="1399186740"/>
    <n v="1396468782"/>
    <b v="0"/>
    <x v="67"/>
    <b v="1"/>
    <s v="music/indie rock"/>
    <n v="108.33333333333333"/>
    <n v="109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x v="12"/>
    <n v="7412"/>
    <x v="0"/>
    <s v="US"/>
    <s v="USD"/>
    <n v="1342382587"/>
    <n v="1339790587"/>
    <b v="0"/>
    <x v="183"/>
    <b v="1"/>
    <s v="music/indie rock"/>
    <n v="123.53333333333335"/>
    <n v="12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x v="23"/>
    <n v="4028"/>
    <x v="0"/>
    <s v="US"/>
    <s v="USD"/>
    <n v="1323838740"/>
    <n v="1321200332"/>
    <b v="0"/>
    <x v="2"/>
    <b v="1"/>
    <s v="music/indie rock"/>
    <n v="100.69999999999999"/>
    <n v="101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x v="15"/>
    <n v="1553"/>
    <x v="0"/>
    <s v="US"/>
    <s v="USD"/>
    <n v="1315457658"/>
    <n v="1312865658"/>
    <b v="0"/>
    <x v="20"/>
    <b v="1"/>
    <s v="music/indie rock"/>
    <n v="103.53333333333335"/>
    <n v="10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x v="9"/>
    <n v="3465.32"/>
    <x v="0"/>
    <s v="US"/>
    <s v="USD"/>
    <n v="1284177540"/>
    <n v="1281028152"/>
    <b v="0"/>
    <x v="11"/>
    <b v="1"/>
    <s v="music/indie rock"/>
    <n v="115.51066666666668"/>
    <n v="116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x v="30"/>
    <n v="3010.01"/>
    <x v="0"/>
    <s v="US"/>
    <s v="USD"/>
    <n v="1375408194"/>
    <n v="1372384194"/>
    <b v="0"/>
    <x v="95"/>
    <b v="1"/>
    <s v="music/indie rock"/>
    <n v="120.4004"/>
    <n v="121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x v="6"/>
    <n v="9203.23"/>
    <x v="0"/>
    <s v="US"/>
    <s v="USD"/>
    <n v="1361696955"/>
    <n v="1359104955"/>
    <b v="0"/>
    <x v="322"/>
    <b v="1"/>
    <s v="music/indie rock"/>
    <n v="115.040375"/>
    <n v="116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x v="102"/>
    <n v="21684.2"/>
    <x v="0"/>
    <s v="US"/>
    <s v="USD"/>
    <n v="1299009600"/>
    <n v="1294818278"/>
    <b v="0"/>
    <x v="336"/>
    <b v="1"/>
    <s v="music/indie rock"/>
    <n v="120.46777777777777"/>
    <n v="121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x v="12"/>
    <n v="6077"/>
    <x v="0"/>
    <s v="US"/>
    <s v="USD"/>
    <n v="1318006732"/>
    <n v="1312822732"/>
    <b v="0"/>
    <x v="165"/>
    <b v="1"/>
    <s v="music/indie rock"/>
    <n v="101.28333333333333"/>
    <n v="102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x v="15"/>
    <n v="1537"/>
    <x v="0"/>
    <s v="US"/>
    <s v="USD"/>
    <n v="1356211832"/>
    <n v="1351024232"/>
    <b v="0"/>
    <x v="23"/>
    <b v="1"/>
    <s v="music/indie rock"/>
    <n v="102.46666666666667"/>
    <n v="103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x v="8"/>
    <n v="4219"/>
    <x v="0"/>
    <s v="US"/>
    <s v="USD"/>
    <n v="1330916400"/>
    <n v="1327969730"/>
    <b v="0"/>
    <x v="250"/>
    <b v="1"/>
    <s v="music/indie rock"/>
    <n v="120.54285714285714"/>
    <n v="121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x v="30"/>
    <n v="2500"/>
    <x v="0"/>
    <s v="US"/>
    <s v="USD"/>
    <n v="1317576973"/>
    <n v="1312392973"/>
    <b v="0"/>
    <x v="19"/>
    <b v="1"/>
    <s v="music/indie rock"/>
    <n v="100"/>
    <n v="100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x v="20"/>
    <n v="610"/>
    <x v="0"/>
    <s v="US"/>
    <s v="USD"/>
    <n v="1351223940"/>
    <n v="1349892735"/>
    <b v="0"/>
    <x v="25"/>
    <b v="1"/>
    <s v="music/indie rock"/>
    <n v="101.66666666666666"/>
    <n v="102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x v="9"/>
    <n v="3000"/>
    <x v="0"/>
    <s v="US"/>
    <s v="USD"/>
    <n v="1322751735"/>
    <n v="1317564135"/>
    <b v="0"/>
    <x v="44"/>
    <b v="1"/>
    <s v="music/indie rock"/>
    <n v="100"/>
    <n v="100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x v="12"/>
    <n v="6020"/>
    <x v="0"/>
    <s v="US"/>
    <s v="USD"/>
    <n v="1331174635"/>
    <n v="1328582635"/>
    <b v="0"/>
    <x v="58"/>
    <b v="1"/>
    <s v="music/indie rock"/>
    <n v="100.33333333333334"/>
    <n v="101"/>
    <n v="188.125"/>
    <x v="4"/>
    <s v="indie rock"/>
    <x v="2098"/>
    <d v="2012-03-08T02:43:55"/>
  </r>
  <r>
    <n v="2099"/>
    <s v="Roosevelt Died."/>
    <s v="Our tour van died, we need help!"/>
    <x v="9"/>
    <n v="3971"/>
    <x v="0"/>
    <s v="US"/>
    <s v="USD"/>
    <n v="1435808400"/>
    <n v="1434650084"/>
    <b v="0"/>
    <x v="287"/>
    <b v="1"/>
    <s v="music/indie rock"/>
    <n v="132.36666666666667"/>
    <n v="133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x v="20"/>
    <n v="820"/>
    <x v="0"/>
    <s v="US"/>
    <s v="USD"/>
    <n v="1341028740"/>
    <n v="1339704141"/>
    <b v="0"/>
    <x v="74"/>
    <b v="1"/>
    <s v="music/indie rock"/>
    <n v="136.66666666666666"/>
    <n v="13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x v="13"/>
    <n v="2265"/>
    <x v="0"/>
    <s v="US"/>
    <s v="USD"/>
    <n v="1329104114"/>
    <n v="1323920114"/>
    <b v="0"/>
    <x v="34"/>
    <b v="1"/>
    <s v="music/indie rock"/>
    <n v="113.25"/>
    <n v="114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x v="28"/>
    <n v="1360"/>
    <x v="0"/>
    <s v="US"/>
    <s v="USD"/>
    <n v="1304628648"/>
    <n v="1302036648"/>
    <b v="0"/>
    <x v="44"/>
    <b v="1"/>
    <s v="music/indie rock"/>
    <n v="136"/>
    <n v="136"/>
    <n v="35.789473684210527"/>
    <x v="4"/>
    <s v="indie rock"/>
    <x v="2102"/>
    <d v="2011-05-05T20:50:48"/>
  </r>
  <r>
    <n v="2103"/>
    <s v="Matthew Moon's New Album"/>
    <s v="Indie rocker, Matthew Moon, has something to share with you..."/>
    <x v="198"/>
    <n v="11364"/>
    <x v="0"/>
    <s v="US"/>
    <s v="USD"/>
    <n v="1352488027"/>
    <n v="1349892427"/>
    <b v="0"/>
    <x v="248"/>
    <b v="1"/>
    <s v="music/indie rock"/>
    <n v="146.12318374694613"/>
    <n v="147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x v="134"/>
    <n v="1036"/>
    <x v="0"/>
    <s v="US"/>
    <s v="USD"/>
    <n v="1369958400"/>
    <n v="1367286434"/>
    <b v="0"/>
    <x v="77"/>
    <b v="1"/>
    <s v="music/indie rock"/>
    <n v="129.5"/>
    <n v="130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x v="13"/>
    <n v="5080"/>
    <x v="0"/>
    <s v="US"/>
    <s v="USD"/>
    <n v="1416542400"/>
    <n v="1415472953"/>
    <b v="0"/>
    <x v="221"/>
    <b v="1"/>
    <s v="music/indie rock"/>
    <n v="254"/>
    <n v="2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x v="41"/>
    <n v="2355"/>
    <x v="0"/>
    <s v="US"/>
    <s v="USD"/>
    <n v="1359176974"/>
    <n v="1356584974"/>
    <b v="0"/>
    <x v="34"/>
    <b v="1"/>
    <s v="music/indie rock"/>
    <n v="107.04545454545456"/>
    <n v="108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x v="13"/>
    <n v="2154.66"/>
    <x v="0"/>
    <s v="US"/>
    <s v="USD"/>
    <n v="1415815393"/>
    <n v="1413997393"/>
    <b v="0"/>
    <x v="6"/>
    <b v="1"/>
    <s v="music/indie rock"/>
    <n v="107.73299999999999"/>
    <n v="108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x v="194"/>
    <n v="17170"/>
    <x v="0"/>
    <s v="US"/>
    <s v="USD"/>
    <n v="1347249300"/>
    <n v="1344917580"/>
    <b v="0"/>
    <x v="277"/>
    <b v="1"/>
    <s v="music/indie rock"/>
    <n v="107.31250000000001"/>
    <n v="108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x v="23"/>
    <n v="4261"/>
    <x v="0"/>
    <s v="US"/>
    <s v="USD"/>
    <n v="1436115617"/>
    <n v="1433523617"/>
    <b v="0"/>
    <x v="244"/>
    <b v="1"/>
    <s v="music/indie rock"/>
    <n v="106.52500000000001"/>
    <n v="107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x v="13"/>
    <n v="2007"/>
    <x v="0"/>
    <s v="US"/>
    <s v="USD"/>
    <n v="1401253140"/>
    <n v="1398873969"/>
    <b v="0"/>
    <x v="44"/>
    <b v="1"/>
    <s v="music/indie rock"/>
    <n v="100.35000000000001"/>
    <n v="1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x v="13"/>
    <n v="2130"/>
    <x v="0"/>
    <s v="US"/>
    <s v="USD"/>
    <n v="1313370000"/>
    <n v="1307594625"/>
    <b v="0"/>
    <x v="70"/>
    <b v="1"/>
    <s v="music/indie rock"/>
    <n v="106.5"/>
    <n v="107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x v="43"/>
    <n v="300"/>
    <x v="0"/>
    <s v="US"/>
    <s v="USD"/>
    <n v="1366064193"/>
    <n v="1364854593"/>
    <b v="0"/>
    <x v="202"/>
    <b v="1"/>
    <s v="music/indie rock"/>
    <n v="100"/>
    <n v="100"/>
    <n v="27.272727272727273"/>
    <x v="4"/>
    <s v="indie rock"/>
    <x v="2112"/>
    <d v="2013-04-15T22:16:33"/>
  </r>
  <r>
    <n v="2113"/>
    <s v="Summer Underground // Honeycomb LP"/>
    <s v="Help us fund our second full-length album Honeycomb!"/>
    <x v="39"/>
    <n v="7340"/>
    <x v="0"/>
    <s v="US"/>
    <s v="USD"/>
    <n v="1411505176"/>
    <n v="1408481176"/>
    <b v="0"/>
    <x v="329"/>
    <b v="1"/>
    <s v="music/indie rock"/>
    <n v="104.85714285714285"/>
    <n v="10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x v="10"/>
    <n v="5235"/>
    <x v="0"/>
    <s v="US"/>
    <s v="USD"/>
    <n v="1291870740"/>
    <n v="1286480070"/>
    <b v="0"/>
    <x v="206"/>
    <b v="1"/>
    <s v="music/indie rock"/>
    <n v="104.69999999999999"/>
    <n v="105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x v="15"/>
    <n v="3385"/>
    <x v="0"/>
    <s v="US"/>
    <s v="USD"/>
    <n v="1298167001"/>
    <n v="1295575001"/>
    <b v="0"/>
    <x v="17"/>
    <b v="1"/>
    <s v="music/indie rock"/>
    <n v="225.66666666666669"/>
    <n v="226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x v="240"/>
    <n v="48434"/>
    <x v="0"/>
    <s v="US"/>
    <s v="USD"/>
    <n v="1349203203"/>
    <n v="1345056003"/>
    <b v="0"/>
    <x v="297"/>
    <b v="1"/>
    <s v="music/indie rock"/>
    <n v="100.90416666666667"/>
    <n v="101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x v="38"/>
    <n v="1773"/>
    <x v="0"/>
    <s v="US"/>
    <s v="USD"/>
    <n v="1445921940"/>
    <n v="1444699549"/>
    <b v="0"/>
    <x v="2"/>
    <b v="1"/>
    <s v="music/indie rock"/>
    <n v="147.75"/>
    <n v="148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x v="28"/>
    <n v="1346.11"/>
    <x v="0"/>
    <s v="US"/>
    <s v="USD"/>
    <n v="1311538136"/>
    <n v="1308946136"/>
    <b v="0"/>
    <x v="57"/>
    <b v="1"/>
    <s v="music/indie rock"/>
    <n v="134.61099999999999"/>
    <n v="135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x v="13"/>
    <n v="2015"/>
    <x v="0"/>
    <s v="US"/>
    <s v="USD"/>
    <n v="1345086445"/>
    <n v="1342494445"/>
    <b v="0"/>
    <x v="19"/>
    <b v="1"/>
    <s v="music/indie rock"/>
    <n v="100.75"/>
    <n v="1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x v="6"/>
    <n v="8070.43"/>
    <x v="0"/>
    <s v="US"/>
    <s v="USD"/>
    <n v="1388617736"/>
    <n v="1384384136"/>
    <b v="0"/>
    <x v="50"/>
    <b v="1"/>
    <s v="music/indie rock"/>
    <n v="100.880375"/>
    <n v="101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x v="63"/>
    <n v="284"/>
    <x v="2"/>
    <s v="CH"/>
    <s v="CHF"/>
    <n v="1484156948"/>
    <n v="1481564948"/>
    <b v="0"/>
    <x v="73"/>
    <b v="0"/>
    <s v="games/video games"/>
    <n v="0.56800000000000006"/>
    <n v="1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x v="58"/>
    <n v="310"/>
    <x v="2"/>
    <s v="MX"/>
    <s v="MXN"/>
    <n v="1483773169"/>
    <n v="1481181169"/>
    <b v="0"/>
    <x v="83"/>
    <b v="0"/>
    <s v="games/video games"/>
    <n v="0.38750000000000001"/>
    <n v="1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x v="2"/>
    <n v="50"/>
    <x v="2"/>
    <s v="US"/>
    <s v="USD"/>
    <n v="1268636340"/>
    <n v="1263982307"/>
    <b v="0"/>
    <x v="81"/>
    <b v="0"/>
    <s v="games/video games"/>
    <n v="10"/>
    <n v="10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x v="184"/>
    <n v="115"/>
    <x v="2"/>
    <s v="US"/>
    <s v="USD"/>
    <n v="1291093200"/>
    <n v="1286930435"/>
    <b v="0"/>
    <x v="81"/>
    <b v="0"/>
    <s v="games/video games"/>
    <n v="10.454545454545453"/>
    <n v="11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x v="127"/>
    <n v="852"/>
    <x v="2"/>
    <s v="US"/>
    <s v="USD"/>
    <n v="1438734833"/>
    <n v="1436142833"/>
    <b v="0"/>
    <x v="74"/>
    <b v="0"/>
    <s v="games/video games"/>
    <n v="1.4200000000000002"/>
    <n v="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x v="22"/>
    <n v="10"/>
    <x v="2"/>
    <s v="US"/>
    <s v="USD"/>
    <n v="1418080887"/>
    <n v="1415488887"/>
    <b v="0"/>
    <x v="84"/>
    <b v="0"/>
    <s v="games/video games"/>
    <n v="0.05"/>
    <n v="1"/>
    <n v="5"/>
    <x v="6"/>
    <s v="video games"/>
    <x v="2126"/>
    <d v="2014-12-08T23:21:27"/>
  </r>
  <r>
    <n v="2127"/>
    <s v="Three Monkeys - Part 1: Into the Abyss"/>
    <s v="Three Monkeys is an audio adventure game for PC."/>
    <x v="89"/>
    <n v="8076"/>
    <x v="2"/>
    <s v="GB"/>
    <s v="GBP"/>
    <n v="1426158463"/>
    <n v="1423570063"/>
    <b v="0"/>
    <x v="163"/>
    <b v="0"/>
    <s v="games/video games"/>
    <n v="28.842857142857142"/>
    <n v="29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x v="36"/>
    <n v="25"/>
    <x v="2"/>
    <s v="CA"/>
    <s v="CAD"/>
    <n v="1411324369"/>
    <n v="1406140369"/>
    <b v="0"/>
    <x v="29"/>
    <b v="0"/>
    <s v="games/video games"/>
    <n v="0.16666666666666669"/>
    <n v="1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x v="13"/>
    <n v="236"/>
    <x v="2"/>
    <s v="US"/>
    <s v="USD"/>
    <n v="1457570100"/>
    <n v="1454978100"/>
    <b v="0"/>
    <x v="8"/>
    <b v="0"/>
    <s v="games/video games"/>
    <n v="11.799999999999999"/>
    <n v="12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x v="247"/>
    <n v="85"/>
    <x v="2"/>
    <s v="US"/>
    <s v="USD"/>
    <n v="1408154663"/>
    <n v="1405130663"/>
    <b v="0"/>
    <x v="80"/>
    <b v="0"/>
    <s v="games/video games"/>
    <n v="0.20238095238095236"/>
    <n v="1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x v="2"/>
    <n v="25"/>
    <x v="2"/>
    <s v="US"/>
    <s v="USD"/>
    <n v="1436677091"/>
    <n v="1434085091"/>
    <b v="0"/>
    <x v="83"/>
    <b v="0"/>
    <s v="games/video games"/>
    <n v="5"/>
    <n v="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x v="57"/>
    <n v="2112.9899999999998"/>
    <x v="2"/>
    <s v="US"/>
    <s v="USD"/>
    <n v="1391427692"/>
    <n v="1388835692"/>
    <b v="0"/>
    <x v="221"/>
    <b v="0"/>
    <s v="games/video games"/>
    <n v="2.1129899999999995"/>
    <n v="3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x v="28"/>
    <n v="16"/>
    <x v="2"/>
    <s v="US"/>
    <s v="USD"/>
    <n v="1303628340"/>
    <n v="1300328399"/>
    <b v="0"/>
    <x v="83"/>
    <b v="0"/>
    <s v="games/video games"/>
    <n v="1.6"/>
    <n v="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x v="12"/>
    <n v="104"/>
    <x v="2"/>
    <s v="US"/>
    <s v="USD"/>
    <n v="1367097391"/>
    <n v="1364505391"/>
    <b v="0"/>
    <x v="83"/>
    <b v="0"/>
    <s v="games/video games"/>
    <n v="1.7333333333333332"/>
    <n v="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x v="10"/>
    <n v="478"/>
    <x v="2"/>
    <s v="US"/>
    <s v="USD"/>
    <n v="1349392033"/>
    <n v="1346800033"/>
    <b v="0"/>
    <x v="19"/>
    <b v="0"/>
    <s v="games/video games"/>
    <n v="9.56"/>
    <n v="10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x v="58"/>
    <n v="47.69"/>
    <x v="2"/>
    <s v="US"/>
    <s v="USD"/>
    <n v="1382184786"/>
    <n v="1379592786"/>
    <b v="0"/>
    <x v="80"/>
    <b v="0"/>
    <s v="games/video games"/>
    <n v="5.9612499999999999E-2"/>
    <n v="1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x v="63"/>
    <n v="14203"/>
    <x v="2"/>
    <s v="CA"/>
    <s v="CAD"/>
    <n v="1417804229"/>
    <n v="1415212229"/>
    <b v="0"/>
    <x v="408"/>
    <b v="0"/>
    <s v="games/video games"/>
    <n v="28.405999999999999"/>
    <n v="29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x v="28"/>
    <n v="128"/>
    <x v="2"/>
    <s v="GB"/>
    <s v="GBP"/>
    <n v="1383959939"/>
    <n v="1381364339"/>
    <b v="0"/>
    <x v="8"/>
    <b v="0"/>
    <s v="games/video games"/>
    <n v="12.8"/>
    <n v="13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x v="11"/>
    <n v="1626"/>
    <x v="2"/>
    <s v="US"/>
    <s v="USD"/>
    <n v="1478196008"/>
    <n v="1475604008"/>
    <b v="0"/>
    <x v="66"/>
    <b v="0"/>
    <s v="games/video games"/>
    <n v="5.42"/>
    <n v="6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x v="69"/>
    <n v="560"/>
    <x v="2"/>
    <s v="US"/>
    <s v="USD"/>
    <n v="1357934424"/>
    <n v="1355342424"/>
    <b v="0"/>
    <x v="202"/>
    <b v="0"/>
    <s v="games/video games"/>
    <n v="0.11199999999999999"/>
    <n v="1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x v="36"/>
    <n v="0"/>
    <x v="2"/>
    <s v="US"/>
    <s v="USD"/>
    <n v="1415947159"/>
    <n v="1413351559"/>
    <b v="0"/>
    <x v="78"/>
    <b v="0"/>
    <s v="games/video games"/>
    <n v="0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x v="124"/>
    <n v="601"/>
    <x v="2"/>
    <s v="DE"/>
    <s v="EUR"/>
    <n v="1451494210"/>
    <n v="1449075010"/>
    <b v="0"/>
    <x v="8"/>
    <b v="0"/>
    <s v="games/video games"/>
    <n v="5.7238095238095239"/>
    <n v="6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x v="13"/>
    <n v="225"/>
    <x v="2"/>
    <s v="US"/>
    <s v="USD"/>
    <n v="1279738800"/>
    <n v="1275599812"/>
    <b v="0"/>
    <x v="81"/>
    <b v="0"/>
    <s v="games/video games"/>
    <n v="11.25"/>
    <n v="12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x v="322"/>
    <n v="607"/>
    <x v="2"/>
    <s v="US"/>
    <s v="USD"/>
    <n v="1379164040"/>
    <n v="1376399240"/>
    <b v="0"/>
    <x v="54"/>
    <b v="0"/>
    <s v="games/video games"/>
    <n v="1.7098591549295776"/>
    <n v="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x v="36"/>
    <n v="4565"/>
    <x v="2"/>
    <s v="US"/>
    <s v="USD"/>
    <n v="1385534514"/>
    <n v="1382938914"/>
    <b v="0"/>
    <x v="30"/>
    <b v="0"/>
    <s v="games/video games"/>
    <n v="30.433333333333334"/>
    <n v="31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x v="10"/>
    <n v="1"/>
    <x v="2"/>
    <s v="US"/>
    <s v="USD"/>
    <n v="1455207510"/>
    <n v="1453997910"/>
    <b v="0"/>
    <x v="29"/>
    <b v="0"/>
    <s v="games/video games"/>
    <n v="0.02"/>
    <n v="1"/>
    <n v="1"/>
    <x v="6"/>
    <s v="video games"/>
    <x v="2146"/>
    <d v="2016-02-11T16:18:30"/>
  </r>
  <r>
    <n v="2147"/>
    <s v="Johnny Rocketfingers 3"/>
    <s v="A Point and Click Adventure on Steroids."/>
    <x v="303"/>
    <n v="2716"/>
    <x v="2"/>
    <s v="US"/>
    <s v="USD"/>
    <n v="1416125148"/>
    <n v="1413356748"/>
    <b v="0"/>
    <x v="165"/>
    <b v="0"/>
    <s v="games/video games"/>
    <n v="0.69641025641025645"/>
    <n v="1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x v="213"/>
    <n v="2"/>
    <x v="2"/>
    <s v="GB"/>
    <s v="GBP"/>
    <n v="1427992582"/>
    <n v="1425404182"/>
    <b v="0"/>
    <x v="84"/>
    <b v="0"/>
    <s v="games/video games"/>
    <n v="2"/>
    <n v="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x v="13"/>
    <n v="0"/>
    <x v="2"/>
    <s v="US"/>
    <s v="USD"/>
    <n v="1280534400"/>
    <n v="1277512556"/>
    <b v="0"/>
    <x v="78"/>
    <b v="0"/>
    <s v="games/video games"/>
    <n v="0"/>
    <n v="0"/>
    <e v="#DIV/0!"/>
    <x v="6"/>
    <s v="video games"/>
    <x v="2149"/>
    <d v="2010-07-31T00:00:00"/>
  </r>
  <r>
    <n v="2150"/>
    <s v="The Unknown Door"/>
    <s v="A pixel styled open world detective game."/>
    <x v="63"/>
    <n v="405"/>
    <x v="2"/>
    <s v="NO"/>
    <s v="NOK"/>
    <n v="1468392599"/>
    <n v="1465800599"/>
    <b v="0"/>
    <x v="80"/>
    <b v="0"/>
    <s v="games/video games"/>
    <n v="0.80999999999999994"/>
    <n v="1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x v="101"/>
    <n v="118"/>
    <x v="2"/>
    <s v="US"/>
    <s v="USD"/>
    <n v="1467231614"/>
    <n v="1464639614"/>
    <b v="0"/>
    <x v="79"/>
    <b v="0"/>
    <s v="games/video games"/>
    <n v="0.26222222222222225"/>
    <n v="1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x v="11"/>
    <n v="50"/>
    <x v="2"/>
    <s v="US"/>
    <s v="USD"/>
    <n v="1394909909"/>
    <n v="1392321509"/>
    <b v="0"/>
    <x v="80"/>
    <b v="0"/>
    <s v="games/video games"/>
    <n v="0.16666666666666669"/>
    <n v="1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x v="323"/>
    <n v="34"/>
    <x v="2"/>
    <s v="US"/>
    <s v="USD"/>
    <n v="1420876740"/>
    <n v="1417470718"/>
    <b v="0"/>
    <x v="80"/>
    <b v="0"/>
    <s v="games/video games"/>
    <n v="9.124454880912446E-3"/>
    <n v="1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x v="49"/>
    <n v="2"/>
    <x v="2"/>
    <s v="US"/>
    <s v="USD"/>
    <n v="1390921827"/>
    <n v="1389193827"/>
    <b v="0"/>
    <x v="84"/>
    <b v="0"/>
    <s v="games/video games"/>
    <n v="0.8"/>
    <n v="1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x v="10"/>
    <n v="115"/>
    <x v="2"/>
    <s v="GB"/>
    <s v="GBP"/>
    <n v="1459443385"/>
    <n v="1456854985"/>
    <b v="0"/>
    <x v="81"/>
    <b v="0"/>
    <s v="games/video games"/>
    <n v="2.2999999999999998"/>
    <n v="3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x v="324"/>
    <n v="1493"/>
    <x v="2"/>
    <s v="US"/>
    <s v="USD"/>
    <n v="1379363406"/>
    <n v="1375475406"/>
    <b v="0"/>
    <x v="183"/>
    <b v="0"/>
    <s v="games/video games"/>
    <n v="2.6660714285714282"/>
    <n v="3"/>
    <n v="17.987951807228917"/>
    <x v="6"/>
    <s v="video games"/>
    <x v="2156"/>
    <d v="2013-09-16T20:30:06"/>
  </r>
  <r>
    <n v="2157"/>
    <s v="Nin"/>
    <s v="Gamers and 90's fans unite in this small tale of epic proportions!"/>
    <x v="96"/>
    <n v="21144"/>
    <x v="2"/>
    <s v="US"/>
    <s v="USD"/>
    <n v="1482479940"/>
    <n v="1479684783"/>
    <b v="0"/>
    <x v="7"/>
    <b v="0"/>
    <s v="games/video games"/>
    <n v="28.192"/>
    <n v="29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x v="82"/>
    <n v="19770.11"/>
    <x v="2"/>
    <s v="US"/>
    <s v="USD"/>
    <n v="1360009774"/>
    <n v="1356121774"/>
    <b v="0"/>
    <x v="409"/>
    <b v="0"/>
    <s v="games/video games"/>
    <n v="6.5900366666666672"/>
    <n v="7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x v="172"/>
    <n v="26"/>
    <x v="2"/>
    <s v="US"/>
    <s v="USD"/>
    <n v="1310837574"/>
    <n v="1308245574"/>
    <b v="0"/>
    <x v="84"/>
    <b v="0"/>
    <s v="games/video games"/>
    <n v="0.72222222222222221"/>
    <n v="1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x v="3"/>
    <n v="85"/>
    <x v="2"/>
    <s v="US"/>
    <s v="USD"/>
    <n v="1337447105"/>
    <n v="1334855105"/>
    <b v="0"/>
    <x v="38"/>
    <b v="0"/>
    <s v="games/video games"/>
    <n v="0.85000000000000009"/>
    <n v="1"/>
    <n v="5.3125"/>
    <x v="6"/>
    <s v="video games"/>
    <x v="2160"/>
    <d v="2012-05-19T17:05:05"/>
  </r>
  <r>
    <n v="2161"/>
    <s v="CallMeGhost DEBUT ALBUM preorder!"/>
    <s v="We're trying to fund hard copies of our debut album!"/>
    <x v="44"/>
    <n v="463"/>
    <x v="0"/>
    <s v="US"/>
    <s v="USD"/>
    <n v="1443040059"/>
    <n v="1440448059"/>
    <b v="0"/>
    <x v="62"/>
    <b v="1"/>
    <s v="music/rock"/>
    <n v="115.75"/>
    <n v="116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x v="37"/>
    <n v="5052"/>
    <x v="0"/>
    <s v="US"/>
    <s v="USD"/>
    <n v="1406226191"/>
    <n v="1403547791"/>
    <b v="0"/>
    <x v="6"/>
    <b v="1"/>
    <s v="music/rock"/>
    <n v="112.26666666666667"/>
    <n v="113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x v="30"/>
    <n v="3305"/>
    <x v="0"/>
    <s v="US"/>
    <s v="USD"/>
    <n v="1433735400"/>
    <n v="1429306520"/>
    <b v="0"/>
    <x v="34"/>
    <b v="1"/>
    <s v="music/rock"/>
    <n v="132.20000000000002"/>
    <n v="133"/>
    <n v="75.11363636363636"/>
    <x v="4"/>
    <s v="rock"/>
    <x v="2163"/>
    <d v="2015-06-08T03:50:00"/>
  </r>
  <r>
    <n v="2164"/>
    <s v="Rosaline debut record"/>
    <s v="South Florida roots country/rock outfit's long awaited debut record"/>
    <x v="62"/>
    <n v="5645"/>
    <x v="0"/>
    <s v="US"/>
    <s v="USD"/>
    <n v="1466827140"/>
    <n v="1464196414"/>
    <b v="0"/>
    <x v="183"/>
    <b v="1"/>
    <s v="music/rock"/>
    <n v="102.63636363636364"/>
    <n v="103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x v="30"/>
    <n v="3466"/>
    <x v="0"/>
    <s v="FR"/>
    <s v="EUR"/>
    <n v="1460127635"/>
    <n v="1457539235"/>
    <b v="0"/>
    <x v="27"/>
    <b v="1"/>
    <s v="music/rock"/>
    <n v="138.64000000000001"/>
    <n v="139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x v="13"/>
    <n v="2932"/>
    <x v="0"/>
    <s v="US"/>
    <s v="USD"/>
    <n v="1417813618"/>
    <n v="1413922018"/>
    <b v="0"/>
    <x v="58"/>
    <b v="1"/>
    <s v="music/rock"/>
    <n v="146.6"/>
    <n v="147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x v="325"/>
    <n v="180"/>
    <x v="0"/>
    <s v="US"/>
    <s v="USD"/>
    <n v="1347672937"/>
    <n v="1346463337"/>
    <b v="0"/>
    <x v="22"/>
    <b v="1"/>
    <s v="music/rock"/>
    <n v="120"/>
    <n v="120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x v="102"/>
    <n v="21884.69"/>
    <x v="0"/>
    <s v="US"/>
    <s v="USD"/>
    <n v="1486702800"/>
    <n v="1484058261"/>
    <b v="0"/>
    <x v="158"/>
    <b v="1"/>
    <s v="music/rock"/>
    <n v="121.5816111111111"/>
    <n v="122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x v="326"/>
    <n v="153"/>
    <x v="0"/>
    <s v="US"/>
    <s v="USD"/>
    <n v="1488473351"/>
    <n v="1488214151"/>
    <b v="0"/>
    <x v="63"/>
    <b v="1"/>
    <s v="music/rock"/>
    <n v="100"/>
    <n v="100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x v="18"/>
    <n v="633"/>
    <x v="0"/>
    <s v="US"/>
    <s v="USD"/>
    <n v="1440266422"/>
    <n v="1436810422"/>
    <b v="0"/>
    <x v="10"/>
    <b v="1"/>
    <s v="music/rock"/>
    <n v="180.85714285714286"/>
    <n v="181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x v="23"/>
    <n v="4243"/>
    <x v="0"/>
    <s v="US"/>
    <s v="USD"/>
    <n v="1434949200"/>
    <n v="1431903495"/>
    <b v="0"/>
    <x v="5"/>
    <b v="1"/>
    <s v="music/rock"/>
    <n v="106.075"/>
    <n v="107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x v="28"/>
    <n v="1000"/>
    <x v="0"/>
    <s v="US"/>
    <s v="USD"/>
    <n v="1429365320"/>
    <n v="1426773320"/>
    <b v="0"/>
    <x v="62"/>
    <b v="1"/>
    <s v="music/rock"/>
    <n v="100"/>
    <n v="100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x v="285"/>
    <n v="5331"/>
    <x v="0"/>
    <s v="US"/>
    <s v="USD"/>
    <n v="1378785540"/>
    <n v="1376066243"/>
    <b v="0"/>
    <x v="240"/>
    <b v="1"/>
    <s v="music/rock"/>
    <n v="126.92857142857143"/>
    <n v="127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x v="23"/>
    <n v="4119"/>
    <x v="0"/>
    <s v="GB"/>
    <s v="GBP"/>
    <n v="1462453307"/>
    <n v="1459861307"/>
    <b v="0"/>
    <x v="287"/>
    <b v="1"/>
    <s v="music/rock"/>
    <n v="102.97499999999999"/>
    <n v="103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x v="176"/>
    <n v="1750"/>
    <x v="0"/>
    <s v="US"/>
    <s v="USD"/>
    <n v="1469059986"/>
    <n v="1468455186"/>
    <b v="0"/>
    <x v="55"/>
    <b v="1"/>
    <s v="music/rock"/>
    <n v="250"/>
    <n v="250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x v="10"/>
    <n v="6301"/>
    <x v="0"/>
    <s v="US"/>
    <s v="USD"/>
    <n v="1430579509"/>
    <n v="1427987509"/>
    <b v="0"/>
    <x v="26"/>
    <b v="1"/>
    <s v="music/rock"/>
    <n v="126.02"/>
    <n v="127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x v="30"/>
    <n v="2503"/>
    <x v="0"/>
    <s v="US"/>
    <s v="USD"/>
    <n v="1465192867"/>
    <n v="1463032867"/>
    <b v="0"/>
    <x v="44"/>
    <b v="1"/>
    <s v="music/rock"/>
    <n v="100.12"/>
    <n v="10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x v="31"/>
    <n v="34660"/>
    <x v="0"/>
    <s v="US"/>
    <s v="USD"/>
    <n v="1484752597"/>
    <n v="1482160597"/>
    <b v="0"/>
    <x v="410"/>
    <b v="1"/>
    <s v="music/rock"/>
    <n v="138.64000000000001"/>
    <n v="139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x v="28"/>
    <n v="1614"/>
    <x v="0"/>
    <s v="US"/>
    <s v="USD"/>
    <n v="1428725192"/>
    <n v="1426133192"/>
    <b v="0"/>
    <x v="64"/>
    <b v="1"/>
    <s v="music/rock"/>
    <n v="161.4"/>
    <n v="162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x v="10"/>
    <n v="5359.21"/>
    <x v="0"/>
    <s v="US"/>
    <s v="USD"/>
    <n v="1447434268"/>
    <n v="1443801868"/>
    <b v="0"/>
    <x v="76"/>
    <b v="1"/>
    <s v="music/rock"/>
    <n v="107.18419999999999"/>
    <n v="108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x v="13"/>
    <n v="3062"/>
    <x v="0"/>
    <s v="US"/>
    <s v="USD"/>
    <n v="1487635653"/>
    <n v="1486426053"/>
    <b v="0"/>
    <x v="28"/>
    <b v="1"/>
    <s v="games/tabletop games"/>
    <n v="153.1"/>
    <n v="154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x v="9"/>
    <n v="15725"/>
    <x v="0"/>
    <s v="CA"/>
    <s v="CAD"/>
    <n v="1412285825"/>
    <n v="1409261825"/>
    <b v="0"/>
    <x v="289"/>
    <b v="1"/>
    <s v="games/tabletop games"/>
    <n v="524.16666666666663"/>
    <n v="525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x v="40"/>
    <n v="8807"/>
    <x v="0"/>
    <s v="US"/>
    <s v="USD"/>
    <n v="1486616400"/>
    <n v="1484037977"/>
    <b v="0"/>
    <x v="411"/>
    <b v="1"/>
    <s v="games/tabletop games"/>
    <n v="489.27777777777777"/>
    <n v="490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x v="3"/>
    <n v="28474"/>
    <x v="0"/>
    <s v="US"/>
    <s v="USD"/>
    <n v="1453737600"/>
    <n v="1452530041"/>
    <b v="1"/>
    <x v="161"/>
    <b v="1"/>
    <s v="games/tabletop games"/>
    <n v="284.74"/>
    <n v="285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x v="10"/>
    <n v="92848.5"/>
    <x v="0"/>
    <s v="GB"/>
    <s v="GBP"/>
    <n v="1364286239"/>
    <n v="1360830239"/>
    <b v="0"/>
    <x v="412"/>
    <b v="1"/>
    <s v="games/tabletop games"/>
    <n v="1856.97"/>
    <n v="1857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x v="22"/>
    <n v="21935"/>
    <x v="0"/>
    <s v="US"/>
    <s v="USD"/>
    <n v="1473213600"/>
    <n v="1470062743"/>
    <b v="0"/>
    <x v="413"/>
    <b v="1"/>
    <s v="games/tabletop games"/>
    <n v="109.67499999999998"/>
    <n v="110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x v="22"/>
    <n v="202928.5"/>
    <x v="0"/>
    <s v="US"/>
    <s v="USD"/>
    <n v="1428033540"/>
    <n v="1425531666"/>
    <b v="1"/>
    <x v="414"/>
    <b v="1"/>
    <s v="games/tabletop games"/>
    <n v="1014.6425"/>
    <n v="1015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x v="327"/>
    <n v="22645"/>
    <x v="0"/>
    <s v="AU"/>
    <s v="AUD"/>
    <n v="1477414800"/>
    <n v="1474380241"/>
    <b v="0"/>
    <x v="415"/>
    <b v="1"/>
    <s v="games/tabletop games"/>
    <n v="412.17692027666544"/>
    <n v="413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x v="38"/>
    <n v="6039"/>
    <x v="0"/>
    <s v="GB"/>
    <s v="GBP"/>
    <n v="1461276000"/>
    <n v="1460055300"/>
    <b v="0"/>
    <x v="106"/>
    <b v="1"/>
    <s v="games/tabletop games"/>
    <n v="503.25"/>
    <n v="504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x v="266"/>
    <n v="35076"/>
    <x v="0"/>
    <s v="US"/>
    <s v="USD"/>
    <n v="1458716340"/>
    <n v="1455721204"/>
    <b v="0"/>
    <x v="416"/>
    <b v="1"/>
    <s v="games/tabletop games"/>
    <n v="184.61052631578946"/>
    <n v="185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x v="47"/>
    <n v="898"/>
    <x v="0"/>
    <s v="GB"/>
    <s v="GBP"/>
    <n v="1487102427"/>
    <n v="1486065627"/>
    <b v="0"/>
    <x v="20"/>
    <b v="1"/>
    <s v="games/tabletop games"/>
    <n v="119.73333333333333"/>
    <n v="120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x v="14"/>
    <n v="129748.82"/>
    <x v="0"/>
    <s v="GB"/>
    <s v="GBP"/>
    <n v="1481842800"/>
    <n v="1479414344"/>
    <b v="0"/>
    <x v="417"/>
    <b v="1"/>
    <s v="games/tabletop games"/>
    <n v="1081.2401666666667"/>
    <n v="1082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x v="36"/>
    <n v="67856"/>
    <x v="0"/>
    <s v="US"/>
    <s v="USD"/>
    <n v="1479704340"/>
    <n v="1477043072"/>
    <b v="0"/>
    <x v="418"/>
    <b v="1"/>
    <s v="games/tabletop games"/>
    <n v="452.37333333333333"/>
    <n v="453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x v="3"/>
    <n v="53737"/>
    <x v="0"/>
    <s v="US"/>
    <s v="USD"/>
    <n v="1459012290"/>
    <n v="1456423890"/>
    <b v="0"/>
    <x v="419"/>
    <b v="1"/>
    <s v="games/tabletop games"/>
    <n v="537.37"/>
    <n v="538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x v="210"/>
    <n v="5535"/>
    <x v="0"/>
    <s v="US"/>
    <s v="USD"/>
    <n v="1439317900"/>
    <n v="1436725900"/>
    <b v="0"/>
    <x v="248"/>
    <b v="1"/>
    <s v="games/tabletop games"/>
    <n v="120.32608695652173"/>
    <n v="121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x v="32"/>
    <n v="15937"/>
    <x v="0"/>
    <s v="US"/>
    <s v="USD"/>
    <n v="1480662000"/>
    <n v="1478000502"/>
    <b v="0"/>
    <x v="302"/>
    <b v="1"/>
    <s v="games/tabletop games"/>
    <n v="113.83571428571429"/>
    <n v="114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x v="11"/>
    <n v="285309.33"/>
    <x v="0"/>
    <s v="US"/>
    <s v="USD"/>
    <n v="1425132059"/>
    <n v="1422540059"/>
    <b v="0"/>
    <x v="420"/>
    <b v="1"/>
    <s v="games/tabletop games"/>
    <n v="951.03109999999992"/>
    <n v="952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x v="79"/>
    <n v="53157"/>
    <x v="0"/>
    <s v="US"/>
    <s v="USD"/>
    <n v="1447507200"/>
    <n v="1444911600"/>
    <b v="0"/>
    <x v="421"/>
    <b v="1"/>
    <s v="games/tabletop games"/>
    <n v="132.89249999999998"/>
    <n v="133"/>
    <n v="81.654377880184327"/>
    <x v="6"/>
    <s v="tabletop games"/>
    <x v="2198"/>
    <d v="2015-11-14T13:20:00"/>
  </r>
  <r>
    <n v="2199"/>
    <s v="Decadolo. Flip it!"/>
    <s v="A new strategic board game designed to flip out your opponent."/>
    <x v="7"/>
    <n v="13228"/>
    <x v="0"/>
    <s v="IE"/>
    <s v="EUR"/>
    <n v="1444903198"/>
    <n v="1442311198"/>
    <b v="1"/>
    <x v="140"/>
    <b v="1"/>
    <s v="games/tabletop games"/>
    <n v="146.97777777777779"/>
    <n v="147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x v="13"/>
    <n v="10843"/>
    <x v="0"/>
    <s v="GB"/>
    <s v="GBP"/>
    <n v="1436151600"/>
    <n v="1433775668"/>
    <b v="0"/>
    <x v="40"/>
    <b v="1"/>
    <s v="games/tabletop games"/>
    <n v="542.15"/>
    <n v="543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x v="252"/>
    <n v="420.99"/>
    <x v="0"/>
    <s v="GB"/>
    <s v="GBP"/>
    <n v="1358367565"/>
    <n v="1357157965"/>
    <b v="0"/>
    <x v="33"/>
    <b v="1"/>
    <s v="music/electronic music"/>
    <n v="382.71818181818185"/>
    <n v="383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x v="23"/>
    <n v="28167.25"/>
    <x v="0"/>
    <s v="US"/>
    <s v="USD"/>
    <n v="1351801368"/>
    <n v="1349209368"/>
    <b v="0"/>
    <x v="422"/>
    <b v="1"/>
    <s v="music/electronic music"/>
    <n v="704.18124999999998"/>
    <n v="705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x v="13"/>
    <n v="2191"/>
    <x v="0"/>
    <s v="CA"/>
    <s v="CAD"/>
    <n v="1443127082"/>
    <n v="1440535082"/>
    <b v="0"/>
    <x v="133"/>
    <b v="1"/>
    <s v="music/electronic music"/>
    <n v="109.55"/>
    <n v="110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x v="15"/>
    <n v="1993"/>
    <x v="0"/>
    <s v="US"/>
    <s v="USD"/>
    <n v="1362814119"/>
    <n v="1360222119"/>
    <b v="0"/>
    <x v="196"/>
    <b v="1"/>
    <s v="music/electronic music"/>
    <n v="132.86666666666667"/>
    <n v="133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x v="47"/>
    <n v="1140"/>
    <x v="0"/>
    <s v="US"/>
    <s v="USD"/>
    <n v="1338579789"/>
    <n v="1335987789"/>
    <b v="0"/>
    <x v="74"/>
    <b v="1"/>
    <s v="music/electronic music"/>
    <n v="152"/>
    <n v="1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x v="184"/>
    <n v="1130"/>
    <x v="0"/>
    <s v="US"/>
    <s v="USD"/>
    <n v="1334556624"/>
    <n v="1333001424"/>
    <b v="0"/>
    <x v="69"/>
    <b v="1"/>
    <s v="music/electronic music"/>
    <n v="102.72727272727273"/>
    <n v="10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x v="13"/>
    <n v="2000"/>
    <x v="0"/>
    <s v="US"/>
    <s v="USD"/>
    <n v="1384580373"/>
    <n v="1381984773"/>
    <b v="0"/>
    <x v="63"/>
    <b v="1"/>
    <s v="music/electronic music"/>
    <n v="100"/>
    <n v="100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x v="28"/>
    <n v="1016"/>
    <x v="0"/>
    <s v="US"/>
    <s v="USD"/>
    <n v="1333771200"/>
    <n v="1328649026"/>
    <b v="0"/>
    <x v="54"/>
    <b v="1"/>
    <s v="music/electronic music"/>
    <n v="101.6"/>
    <n v="102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x v="2"/>
    <n v="754"/>
    <x v="0"/>
    <s v="GB"/>
    <s v="GBP"/>
    <n v="1397516400"/>
    <n v="1396524644"/>
    <b v="0"/>
    <x v="41"/>
    <b v="1"/>
    <s v="music/electronic music"/>
    <n v="150.80000000000001"/>
    <n v="151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x v="23"/>
    <n v="4457"/>
    <x v="0"/>
    <s v="US"/>
    <s v="USD"/>
    <n v="1334424960"/>
    <n v="1329442510"/>
    <b v="0"/>
    <x v="250"/>
    <b v="1"/>
    <s v="music/electronic music"/>
    <n v="111.425"/>
    <n v="112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x v="30"/>
    <n v="4890"/>
    <x v="0"/>
    <s v="US"/>
    <s v="USD"/>
    <n v="1397113140"/>
    <n v="1395168625"/>
    <b v="0"/>
    <x v="148"/>
    <b v="1"/>
    <s v="music/electronic music"/>
    <n v="195.6"/>
    <n v="19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x v="12"/>
    <n v="6863"/>
    <x v="0"/>
    <s v="US"/>
    <s v="USD"/>
    <n v="1383526800"/>
    <n v="1380650177"/>
    <b v="0"/>
    <x v="252"/>
    <b v="1"/>
    <s v="music/electronic music"/>
    <n v="114.38333333333333"/>
    <n v="115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x v="328"/>
    <n v="10"/>
    <x v="0"/>
    <s v="US"/>
    <s v="USD"/>
    <n v="1431719379"/>
    <n v="1429127379"/>
    <b v="0"/>
    <x v="29"/>
    <b v="1"/>
    <s v="music/electronic music"/>
    <n v="200"/>
    <n v="200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x v="20"/>
    <n v="1755.01"/>
    <x v="0"/>
    <s v="US"/>
    <s v="USD"/>
    <n v="1391713248"/>
    <n v="1389121248"/>
    <b v="0"/>
    <x v="54"/>
    <b v="1"/>
    <s v="music/electronic music"/>
    <n v="292.50166666666667"/>
    <n v="293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x v="131"/>
    <n v="860"/>
    <x v="0"/>
    <s v="US"/>
    <s v="USD"/>
    <n v="1331621940"/>
    <n v="1329671572"/>
    <b v="0"/>
    <x v="51"/>
    <b v="1"/>
    <s v="music/electronic music"/>
    <n v="156.36363636363637"/>
    <n v="15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x v="43"/>
    <n v="317"/>
    <x v="0"/>
    <s v="US"/>
    <s v="USD"/>
    <n v="1437674545"/>
    <n v="1436464945"/>
    <b v="0"/>
    <x v="25"/>
    <b v="1"/>
    <s v="music/electronic music"/>
    <n v="105.66666666666666"/>
    <n v="10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x v="329"/>
    <n v="425"/>
    <x v="0"/>
    <s v="US"/>
    <s v="USD"/>
    <n v="1446451200"/>
    <n v="1445539113"/>
    <b v="0"/>
    <x v="82"/>
    <b v="1"/>
    <s v="music/electronic music"/>
    <n v="101.19047619047619"/>
    <n v="102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x v="13"/>
    <n v="2456.66"/>
    <x v="0"/>
    <s v="US"/>
    <s v="USD"/>
    <n v="1346198400"/>
    <n v="1344281383"/>
    <b v="0"/>
    <x v="88"/>
    <b v="1"/>
    <s v="music/electronic music"/>
    <n v="122.833"/>
    <n v="123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x v="28"/>
    <n v="1015"/>
    <x v="0"/>
    <s v="US"/>
    <s v="USD"/>
    <n v="1440004512"/>
    <n v="1437412512"/>
    <b v="0"/>
    <x v="10"/>
    <b v="1"/>
    <s v="music/electronic music"/>
    <n v="101.49999999999999"/>
    <n v="102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x v="8"/>
    <n v="3540"/>
    <x v="0"/>
    <s v="US"/>
    <s v="USD"/>
    <n v="1374888436"/>
    <n v="1372296436"/>
    <b v="0"/>
    <x v="50"/>
    <b v="1"/>
    <s v="music/electronic music"/>
    <n v="101.14285714285714"/>
    <n v="102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x v="51"/>
    <n v="8109"/>
    <x v="0"/>
    <s v="US"/>
    <s v="USD"/>
    <n v="1461369600"/>
    <n v="1458748809"/>
    <b v="0"/>
    <x v="423"/>
    <b v="1"/>
    <s v="games/tabletop games"/>
    <n v="108.11999999999999"/>
    <n v="10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x v="2"/>
    <n v="813"/>
    <x v="0"/>
    <s v="US"/>
    <s v="USD"/>
    <n v="1327776847"/>
    <n v="1325184847"/>
    <b v="0"/>
    <x v="209"/>
    <b v="1"/>
    <s v="games/tabletop games"/>
    <n v="162.6"/>
    <n v="163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x v="330"/>
    <n v="20631"/>
    <x v="0"/>
    <s v="CA"/>
    <s v="CAD"/>
    <n v="1435418568"/>
    <n v="1432826568"/>
    <b v="0"/>
    <x v="61"/>
    <b v="1"/>
    <s v="games/tabletop games"/>
    <n v="105.80000000000001"/>
    <n v="106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x v="3"/>
    <n v="24315"/>
    <x v="0"/>
    <s v="US"/>
    <s v="USD"/>
    <n v="1477767600"/>
    <n v="1475337675"/>
    <b v="0"/>
    <x v="228"/>
    <b v="1"/>
    <s v="games/tabletop games"/>
    <n v="243.15000000000003"/>
    <n v="244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x v="223"/>
    <n v="198415.01"/>
    <x v="0"/>
    <s v="GB"/>
    <s v="GBP"/>
    <n v="1411326015"/>
    <n v="1408734015"/>
    <b v="0"/>
    <x v="424"/>
    <b v="1"/>
    <s v="games/tabletop games"/>
    <n v="944.83338095238094"/>
    <n v="945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x v="102"/>
    <n v="19523.310000000001"/>
    <x v="0"/>
    <s v="US"/>
    <s v="USD"/>
    <n v="1455253140"/>
    <n v="1452625822"/>
    <b v="0"/>
    <x v="306"/>
    <b v="1"/>
    <s v="games/tabletop games"/>
    <n v="108.46283333333334"/>
    <n v="109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x v="93"/>
    <n v="20459"/>
    <x v="0"/>
    <s v="GB"/>
    <s v="GBP"/>
    <n v="1384374155"/>
    <n v="1381778555"/>
    <b v="0"/>
    <x v="425"/>
    <b v="1"/>
    <s v="games/tabletop games"/>
    <n v="157.37692307692308"/>
    <n v="15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x v="28"/>
    <n v="11744.9"/>
    <x v="0"/>
    <s v="DE"/>
    <s v="EUR"/>
    <n v="1439707236"/>
    <n v="1437115236"/>
    <b v="0"/>
    <x v="296"/>
    <b v="1"/>
    <s v="games/tabletop games"/>
    <n v="1174.49"/>
    <n v="1175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x v="331"/>
    <n v="13704.33"/>
    <x v="0"/>
    <s v="US"/>
    <s v="USD"/>
    <n v="1378180800"/>
    <n v="1375113391"/>
    <b v="0"/>
    <x v="380"/>
    <b v="1"/>
    <s v="games/tabletop games"/>
    <n v="171.04755366949576"/>
    <n v="172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x v="0"/>
    <n v="10706"/>
    <x v="0"/>
    <s v="US"/>
    <s v="USD"/>
    <n v="1398460127"/>
    <n v="1395868127"/>
    <b v="0"/>
    <x v="156"/>
    <b v="1"/>
    <s v="games/tabletop games"/>
    <n v="125.95294117647057"/>
    <n v="126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x v="30"/>
    <n v="30303.24"/>
    <x v="0"/>
    <s v="US"/>
    <s v="USD"/>
    <n v="1372136400"/>
    <n v="1369864301"/>
    <b v="0"/>
    <x v="426"/>
    <b v="1"/>
    <s v="games/tabletop games"/>
    <n v="1212.1296000000002"/>
    <n v="1213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x v="10"/>
    <n v="24790"/>
    <x v="0"/>
    <s v="US"/>
    <s v="USD"/>
    <n v="1405738800"/>
    <n v="1402945408"/>
    <b v="0"/>
    <x v="427"/>
    <b v="1"/>
    <s v="games/tabletop games"/>
    <n v="495.8"/>
    <n v="496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x v="30"/>
    <n v="8301"/>
    <x v="0"/>
    <s v="GB"/>
    <s v="GBP"/>
    <n v="1450051200"/>
    <n v="1448269539"/>
    <b v="0"/>
    <x v="428"/>
    <b v="1"/>
    <s v="games/tabletop games"/>
    <n v="332.03999999999996"/>
    <n v="333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x v="213"/>
    <n v="1165"/>
    <x v="0"/>
    <s v="US"/>
    <s v="USD"/>
    <n v="1483645647"/>
    <n v="1481053647"/>
    <b v="0"/>
    <x v="33"/>
    <b v="1"/>
    <s v="games/tabletop games"/>
    <n v="1165"/>
    <n v="11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x v="93"/>
    <n v="19931"/>
    <x v="0"/>
    <s v="CA"/>
    <s v="CAD"/>
    <n v="1427585511"/>
    <n v="1424997111"/>
    <b v="0"/>
    <x v="206"/>
    <b v="1"/>
    <s v="games/tabletop games"/>
    <n v="153.3153846153846"/>
    <n v="154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x v="70"/>
    <n v="15039"/>
    <x v="0"/>
    <s v="US"/>
    <s v="USD"/>
    <n v="1454338123"/>
    <n v="1451746123"/>
    <b v="0"/>
    <x v="340"/>
    <b v="1"/>
    <s v="games/tabletop games"/>
    <n v="537.10714285714289"/>
    <n v="538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x v="102"/>
    <n v="63527"/>
    <x v="0"/>
    <s v="US"/>
    <s v="USD"/>
    <n v="1415779140"/>
    <n v="1412294683"/>
    <b v="0"/>
    <x v="429"/>
    <b v="1"/>
    <s v="games/tabletop games"/>
    <n v="352.92777777777775"/>
    <n v="353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x v="23"/>
    <n v="5496"/>
    <x v="0"/>
    <s v="DE"/>
    <s v="EUR"/>
    <n v="1489157716"/>
    <n v="1486565716"/>
    <b v="0"/>
    <x v="1"/>
    <b v="1"/>
    <s v="games/tabletop games"/>
    <n v="137.4"/>
    <n v="138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x v="31"/>
    <n v="32006.67"/>
    <x v="0"/>
    <s v="US"/>
    <s v="USD"/>
    <n v="1385870520"/>
    <n v="1382742014"/>
    <b v="0"/>
    <x v="374"/>
    <b v="1"/>
    <s v="games/tabletop games"/>
    <n v="128.02668"/>
    <n v="129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x v="10"/>
    <n v="13534"/>
    <x v="0"/>
    <s v="US"/>
    <s v="USD"/>
    <n v="1461354544"/>
    <n v="1458762544"/>
    <b v="0"/>
    <x v="93"/>
    <b v="1"/>
    <s v="games/tabletop games"/>
    <n v="270.68"/>
    <n v="271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x v="28"/>
    <n v="8064"/>
    <x v="0"/>
    <s v="GB"/>
    <s v="GBP"/>
    <n v="1488484300"/>
    <n v="1485892300"/>
    <b v="0"/>
    <x v="430"/>
    <b v="1"/>
    <s v="games/tabletop games"/>
    <n v="806.4"/>
    <n v="807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x v="3"/>
    <n v="136009.76"/>
    <x v="0"/>
    <s v="US"/>
    <s v="USD"/>
    <n v="1385521320"/>
    <n v="1382449733"/>
    <b v="0"/>
    <x v="431"/>
    <b v="1"/>
    <s v="games/tabletop games"/>
    <n v="1360.0976000000001"/>
    <n v="136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x v="332"/>
    <n v="9302.5"/>
    <x v="0"/>
    <s v="US"/>
    <s v="USD"/>
    <n v="1489374000"/>
    <n v="1488823290"/>
    <b v="0"/>
    <x v="432"/>
    <b v="1"/>
    <s v="games/tabletop games"/>
    <n v="930250"/>
    <n v="930250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x v="10"/>
    <n v="18851"/>
    <x v="0"/>
    <s v="US"/>
    <s v="USD"/>
    <n v="1476649800"/>
    <n v="1475609946"/>
    <b v="0"/>
    <x v="126"/>
    <b v="1"/>
    <s v="games/tabletop games"/>
    <n v="377.02"/>
    <n v="378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x v="23"/>
    <n v="105881"/>
    <x v="0"/>
    <s v="US"/>
    <s v="USD"/>
    <n v="1393005600"/>
    <n v="1390323617"/>
    <b v="0"/>
    <x v="433"/>
    <b v="1"/>
    <s v="games/tabletop games"/>
    <n v="2647.0250000000001"/>
    <n v="2648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x v="30"/>
    <n v="2503"/>
    <x v="0"/>
    <s v="GB"/>
    <s v="GBP"/>
    <n v="1441393210"/>
    <n v="1438801210"/>
    <b v="0"/>
    <x v="7"/>
    <b v="1"/>
    <s v="games/tabletop games"/>
    <n v="100.12"/>
    <n v="10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x v="17"/>
    <n v="19324"/>
    <x v="0"/>
    <s v="US"/>
    <s v="USD"/>
    <n v="1438185565"/>
    <n v="1436975965"/>
    <b v="0"/>
    <x v="434"/>
    <b v="1"/>
    <s v="games/tabletop games"/>
    <n v="104.45405405405405"/>
    <n v="105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x v="39"/>
    <n v="7505"/>
    <x v="0"/>
    <s v="GB"/>
    <s v="GBP"/>
    <n v="1481749278"/>
    <n v="1479157278"/>
    <b v="0"/>
    <x v="130"/>
    <b v="1"/>
    <s v="games/tabletop games"/>
    <n v="107.21428571428571"/>
    <n v="108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x v="8"/>
    <n v="5907"/>
    <x v="0"/>
    <s v="US"/>
    <s v="USD"/>
    <n v="1364917965"/>
    <n v="1362329565"/>
    <b v="0"/>
    <x v="387"/>
    <b v="1"/>
    <s v="games/tabletop games"/>
    <n v="168.77142857142857"/>
    <n v="169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x v="31"/>
    <n v="243778"/>
    <x v="0"/>
    <s v="US"/>
    <s v="USD"/>
    <n v="1480727273"/>
    <n v="1478131673"/>
    <b v="0"/>
    <x v="435"/>
    <b v="1"/>
    <s v="games/tabletop games"/>
    <n v="975.11200000000008"/>
    <n v="976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x v="0"/>
    <n v="11428.19"/>
    <x v="0"/>
    <s v="US"/>
    <s v="USD"/>
    <n v="1408177077"/>
    <n v="1406362677"/>
    <b v="0"/>
    <x v="436"/>
    <b v="1"/>
    <s v="games/tabletop games"/>
    <n v="134.44929411764704"/>
    <n v="135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x v="7"/>
    <n v="24505"/>
    <x v="0"/>
    <s v="ES"/>
    <s v="EUR"/>
    <n v="1470469938"/>
    <n v="1469173938"/>
    <b v="0"/>
    <x v="437"/>
    <b v="1"/>
    <s v="games/tabletop games"/>
    <n v="272.27777777777777"/>
    <n v="273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x v="6"/>
    <n v="9015"/>
    <x v="0"/>
    <s v="US"/>
    <s v="USD"/>
    <n v="1447862947"/>
    <n v="1445267347"/>
    <b v="0"/>
    <x v="87"/>
    <b v="1"/>
    <s v="games/tabletop games"/>
    <n v="112.6875"/>
    <n v="113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x v="2"/>
    <n v="2299"/>
    <x v="0"/>
    <s v="US"/>
    <s v="USD"/>
    <n v="1485271968"/>
    <n v="1484667168"/>
    <b v="0"/>
    <x v="438"/>
    <b v="1"/>
    <s v="games/tabletop games"/>
    <n v="459.8"/>
    <n v="460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x v="333"/>
    <n v="11323"/>
    <x v="0"/>
    <s v="US"/>
    <s v="USD"/>
    <n v="1462661451"/>
    <n v="1460069451"/>
    <b v="0"/>
    <x v="197"/>
    <b v="1"/>
    <s v="games/tabletop games"/>
    <n v="286.65822784810126"/>
    <n v="28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x v="334"/>
    <n v="1069"/>
    <x v="0"/>
    <s v="GB"/>
    <s v="GBP"/>
    <n v="1479811846"/>
    <n v="1478602246"/>
    <b v="0"/>
    <x v="133"/>
    <b v="1"/>
    <s v="games/tabletop games"/>
    <n v="222.70833333333334"/>
    <n v="22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x v="30"/>
    <n v="15903.5"/>
    <x v="0"/>
    <s v="GB"/>
    <s v="GBP"/>
    <n v="1466377200"/>
    <n v="1463351329"/>
    <b v="0"/>
    <x v="39"/>
    <b v="1"/>
    <s v="games/tabletop games"/>
    <n v="636.14"/>
    <n v="637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x v="41"/>
    <n v="3223"/>
    <x v="0"/>
    <s v="US"/>
    <s v="USD"/>
    <n v="1434045687"/>
    <n v="1431453687"/>
    <b v="0"/>
    <x v="242"/>
    <b v="1"/>
    <s v="games/tabletop games"/>
    <n v="146.5"/>
    <n v="147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x v="28"/>
    <n v="18671"/>
    <x v="0"/>
    <s v="GB"/>
    <s v="GBP"/>
    <n v="1481224736"/>
    <n v="1480360736"/>
    <b v="0"/>
    <x v="190"/>
    <b v="1"/>
    <s v="games/tabletop games"/>
    <n v="1867.1"/>
    <n v="1868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x v="30"/>
    <n v="8173"/>
    <x v="0"/>
    <s v="US"/>
    <s v="USD"/>
    <n v="1395876250"/>
    <n v="1393287850"/>
    <b v="0"/>
    <x v="87"/>
    <b v="1"/>
    <s v="games/tabletop games"/>
    <n v="326.92"/>
    <n v="327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x v="28"/>
    <n v="7795"/>
    <x v="0"/>
    <s v="AU"/>
    <s v="AUD"/>
    <n v="1487093020"/>
    <n v="1485278620"/>
    <b v="0"/>
    <x v="439"/>
    <b v="1"/>
    <s v="games/tabletop games"/>
    <n v="779.5"/>
    <n v="780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x v="126"/>
    <n v="5087"/>
    <x v="0"/>
    <s v="US"/>
    <s v="USD"/>
    <n v="1416268800"/>
    <n v="1413295358"/>
    <b v="0"/>
    <x v="331"/>
    <b v="1"/>
    <s v="games/tabletop games"/>
    <n v="154.15151515151516"/>
    <n v="155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x v="51"/>
    <n v="8666"/>
    <x v="0"/>
    <s v="SE"/>
    <s v="SEK"/>
    <n v="1422734313"/>
    <n v="1420919913"/>
    <b v="0"/>
    <x v="65"/>
    <b v="1"/>
    <s v="games/tabletop games"/>
    <n v="115.54666666666667"/>
    <n v="11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x v="12"/>
    <n v="10802"/>
    <x v="0"/>
    <s v="US"/>
    <s v="USD"/>
    <n v="1463972400"/>
    <n v="1462543114"/>
    <b v="0"/>
    <x v="440"/>
    <b v="1"/>
    <s v="games/tabletop games"/>
    <n v="180.03333333333333"/>
    <n v="181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x v="48"/>
    <n v="597"/>
    <x v="0"/>
    <s v="GB"/>
    <s v="GBP"/>
    <n v="1479846507"/>
    <n v="1479241707"/>
    <b v="0"/>
    <x v="57"/>
    <b v="1"/>
    <s v="games/tabletop games"/>
    <n v="298.5"/>
    <n v="2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x v="15"/>
    <n v="4804"/>
    <x v="0"/>
    <s v="US"/>
    <s v="USD"/>
    <n v="1461722400"/>
    <n v="1460235592"/>
    <b v="0"/>
    <x v="441"/>
    <b v="1"/>
    <s v="games/tabletop games"/>
    <n v="320.26666666666665"/>
    <n v="321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x v="22"/>
    <n v="76105"/>
    <x v="0"/>
    <s v="US"/>
    <s v="USD"/>
    <n v="1419123600"/>
    <n v="1416945297"/>
    <b v="0"/>
    <x v="442"/>
    <b v="1"/>
    <s v="games/tabletop games"/>
    <n v="380.52499999999998"/>
    <n v="381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x v="89"/>
    <n v="28728"/>
    <x v="0"/>
    <s v="US"/>
    <s v="USD"/>
    <n v="1489283915"/>
    <n v="1486691915"/>
    <b v="0"/>
    <x v="441"/>
    <b v="1"/>
    <s v="games/tabletop games"/>
    <n v="102.60000000000001"/>
    <n v="103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x v="30"/>
    <n v="45041"/>
    <x v="0"/>
    <s v="US"/>
    <s v="USD"/>
    <n v="1488862800"/>
    <n v="1486745663"/>
    <b v="0"/>
    <x v="443"/>
    <b v="1"/>
    <s v="games/tabletop games"/>
    <n v="1801.64"/>
    <n v="1802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x v="31"/>
    <n v="180062"/>
    <x v="0"/>
    <s v="US"/>
    <s v="USD"/>
    <n v="1484085540"/>
    <n v="1482353513"/>
    <b v="0"/>
    <x v="444"/>
    <b v="1"/>
    <s v="games/tabletop games"/>
    <n v="720.24800000000005"/>
    <n v="721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x v="22"/>
    <n v="56618"/>
    <x v="0"/>
    <s v="US"/>
    <s v="USD"/>
    <n v="1481328004"/>
    <n v="1478736004"/>
    <b v="0"/>
    <x v="445"/>
    <b v="1"/>
    <s v="games/tabletop games"/>
    <n v="283.09000000000003"/>
    <n v="284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x v="28"/>
    <n v="13566"/>
    <x v="0"/>
    <s v="US"/>
    <s v="USD"/>
    <n v="1449506836"/>
    <n v="1446914836"/>
    <b v="0"/>
    <x v="446"/>
    <b v="1"/>
    <s v="games/tabletop games"/>
    <n v="1356.6000000000001"/>
    <n v="1357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x v="30"/>
    <n v="5509"/>
    <x v="0"/>
    <s v="CA"/>
    <s v="CAD"/>
    <n v="1489320642"/>
    <n v="1487164242"/>
    <b v="0"/>
    <x v="206"/>
    <b v="1"/>
    <s v="games/tabletop games"/>
    <n v="220.35999999999999"/>
    <n v="221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x v="30"/>
    <n v="2990"/>
    <x v="0"/>
    <s v="US"/>
    <s v="USD"/>
    <n v="1393156857"/>
    <n v="1390564857"/>
    <b v="0"/>
    <x v="221"/>
    <b v="1"/>
    <s v="games/tabletop games"/>
    <n v="119.6"/>
    <n v="120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x v="81"/>
    <n v="2650.5"/>
    <x v="0"/>
    <s v="GB"/>
    <s v="GBP"/>
    <n v="1419259679"/>
    <n v="1416667679"/>
    <b v="0"/>
    <x v="1"/>
    <b v="1"/>
    <s v="games/tabletop games"/>
    <n v="407.76923076923077"/>
    <n v="408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x v="335"/>
    <n v="4856"/>
    <x v="0"/>
    <s v="US"/>
    <s v="USD"/>
    <n v="1388936289"/>
    <n v="1386344289"/>
    <b v="0"/>
    <x v="11"/>
    <b v="1"/>
    <s v="games/tabletop games"/>
    <n v="105.81826105905425"/>
    <n v="106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x v="0"/>
    <n v="11992"/>
    <x v="0"/>
    <s v="US"/>
    <s v="USD"/>
    <n v="1330359423"/>
    <n v="1327767423"/>
    <b v="0"/>
    <x v="447"/>
    <b v="1"/>
    <s v="games/tabletop games"/>
    <n v="141.08235294117648"/>
    <n v="142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x v="13"/>
    <n v="5414"/>
    <x v="0"/>
    <s v="IT"/>
    <s v="EUR"/>
    <n v="1451861940"/>
    <n v="1448902867"/>
    <b v="0"/>
    <x v="332"/>
    <b v="1"/>
    <s v="games/tabletop games"/>
    <n v="270.7"/>
    <n v="271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x v="28"/>
    <n v="1538"/>
    <x v="0"/>
    <s v="US"/>
    <s v="USD"/>
    <n v="1423022400"/>
    <n v="1421436099"/>
    <b v="0"/>
    <x v="58"/>
    <b v="1"/>
    <s v="games/tabletop games"/>
    <n v="153.80000000000001"/>
    <n v="154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x v="336"/>
    <n v="39550.5"/>
    <x v="0"/>
    <s v="US"/>
    <s v="USD"/>
    <n v="1442501991"/>
    <n v="1439909991"/>
    <b v="0"/>
    <x v="436"/>
    <b v="1"/>
    <s v="games/tabletop games"/>
    <n v="403.57653061224488"/>
    <n v="404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x v="43"/>
    <n v="555"/>
    <x v="0"/>
    <s v="US"/>
    <s v="USD"/>
    <n v="1311576600"/>
    <n v="1306219897"/>
    <b v="0"/>
    <x v="202"/>
    <b v="1"/>
    <s v="music/rock"/>
    <n v="185"/>
    <n v="1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x v="47"/>
    <n v="1390"/>
    <x v="0"/>
    <s v="US"/>
    <s v="USD"/>
    <n v="1452744686"/>
    <n v="1447560686"/>
    <b v="0"/>
    <x v="8"/>
    <b v="1"/>
    <s v="music/rock"/>
    <n v="185.33333333333331"/>
    <n v="186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x v="9"/>
    <n v="3025.66"/>
    <x v="0"/>
    <s v="US"/>
    <s v="USD"/>
    <n v="1336528804"/>
    <n v="1331348404"/>
    <b v="0"/>
    <x v="53"/>
    <b v="1"/>
    <s v="music/rock"/>
    <n v="100.85533333333332"/>
    <n v="101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x v="12"/>
    <n v="6373.27"/>
    <x v="0"/>
    <s v="US"/>
    <s v="USD"/>
    <n v="1299902400"/>
    <n v="1297451245"/>
    <b v="0"/>
    <x v="211"/>
    <b v="1"/>
    <s v="music/rock"/>
    <n v="106.22116666666668"/>
    <n v="107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x v="9"/>
    <n v="3641"/>
    <x v="0"/>
    <s v="US"/>
    <s v="USD"/>
    <n v="1340944043"/>
    <n v="1338352043"/>
    <b v="0"/>
    <x v="1"/>
    <b v="1"/>
    <s v="music/rock"/>
    <n v="121.36666666666667"/>
    <n v="122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x v="15"/>
    <n v="1501"/>
    <x v="0"/>
    <s v="US"/>
    <s v="USD"/>
    <n v="1378439940"/>
    <n v="1376003254"/>
    <b v="0"/>
    <x v="25"/>
    <b v="1"/>
    <s v="music/rock"/>
    <n v="100.06666666666666"/>
    <n v="101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x v="37"/>
    <n v="5398.99"/>
    <x v="0"/>
    <s v="US"/>
    <s v="USD"/>
    <n v="1403539260"/>
    <n v="1401724860"/>
    <b v="0"/>
    <x v="448"/>
    <b v="1"/>
    <s v="music/rock"/>
    <n v="119.97755555555555"/>
    <n v="120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x v="28"/>
    <n v="1001"/>
    <x v="0"/>
    <s v="US"/>
    <s v="USD"/>
    <n v="1340733600"/>
    <n v="1339098689"/>
    <b v="0"/>
    <x v="20"/>
    <b v="1"/>
    <s v="music/rock"/>
    <n v="100.1"/>
    <n v="101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x v="15"/>
    <n v="1611"/>
    <x v="0"/>
    <s v="US"/>
    <s v="USD"/>
    <n v="1386372120"/>
    <n v="1382659060"/>
    <b v="0"/>
    <x v="20"/>
    <b v="1"/>
    <s v="music/rock"/>
    <n v="107.4"/>
    <n v="108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x v="15"/>
    <n v="1561"/>
    <x v="0"/>
    <s v="US"/>
    <s v="USD"/>
    <n v="1259686800"/>
    <n v="1252908330"/>
    <b v="0"/>
    <x v="60"/>
    <b v="1"/>
    <s v="music/rock"/>
    <n v="104.06666666666666"/>
    <n v="105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x v="30"/>
    <n v="4320"/>
    <x v="0"/>
    <s v="US"/>
    <s v="USD"/>
    <n v="1335153600"/>
    <n v="1332199618"/>
    <b v="0"/>
    <x v="68"/>
    <b v="1"/>
    <s v="music/rock"/>
    <n v="172.8"/>
    <n v="173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x v="13"/>
    <n v="2145.0100000000002"/>
    <x v="0"/>
    <s v="US"/>
    <s v="USD"/>
    <n v="1334767476"/>
    <n v="1332175476"/>
    <b v="0"/>
    <x v="67"/>
    <b v="1"/>
    <s v="music/rock"/>
    <n v="107.2505"/>
    <n v="108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x v="16"/>
    <n v="920"/>
    <x v="0"/>
    <s v="US"/>
    <s v="USD"/>
    <n v="1348545540"/>
    <n v="1346345999"/>
    <b v="0"/>
    <x v="74"/>
    <b v="1"/>
    <s v="music/rock"/>
    <n v="108.23529411764706"/>
    <n v="109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x v="10"/>
    <n v="7304.04"/>
    <x v="0"/>
    <s v="US"/>
    <s v="USD"/>
    <n v="1358702480"/>
    <n v="1356110480"/>
    <b v="0"/>
    <x v="300"/>
    <b v="1"/>
    <s v="music/rock"/>
    <n v="146.08079999999998"/>
    <n v="147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x v="38"/>
    <n v="1503"/>
    <x v="0"/>
    <s v="US"/>
    <s v="USD"/>
    <n v="1359240856"/>
    <n v="1356648856"/>
    <b v="0"/>
    <x v="69"/>
    <b v="1"/>
    <s v="music/rock"/>
    <n v="125.25"/>
    <n v="126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x v="39"/>
    <n v="10435"/>
    <x v="0"/>
    <s v="US"/>
    <s v="USD"/>
    <n v="1330018426"/>
    <n v="1326994426"/>
    <b v="0"/>
    <x v="108"/>
    <b v="1"/>
    <s v="music/rock"/>
    <n v="149.07142857142856"/>
    <n v="150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x v="28"/>
    <n v="1006"/>
    <x v="0"/>
    <s v="US"/>
    <s v="USD"/>
    <n v="1331697540"/>
    <n v="1328749249"/>
    <b v="0"/>
    <x v="10"/>
    <b v="1"/>
    <s v="music/rock"/>
    <n v="100.6"/>
    <n v="101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x v="11"/>
    <n v="31522"/>
    <x v="0"/>
    <s v="US"/>
    <s v="USD"/>
    <n v="1395861033"/>
    <n v="1393272633"/>
    <b v="0"/>
    <x v="449"/>
    <b v="1"/>
    <s v="music/rock"/>
    <n v="105.07333333333332"/>
    <n v="106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x v="43"/>
    <n v="1050.5"/>
    <x v="0"/>
    <s v="US"/>
    <s v="USD"/>
    <n v="1296953209"/>
    <n v="1295657209"/>
    <b v="0"/>
    <x v="25"/>
    <b v="1"/>
    <s v="music/rock"/>
    <n v="350.16666666666663"/>
    <n v="351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x v="134"/>
    <n v="810"/>
    <x v="0"/>
    <s v="US"/>
    <s v="USD"/>
    <n v="1340904416"/>
    <n v="1339694816"/>
    <b v="0"/>
    <x v="63"/>
    <b v="1"/>
    <s v="music/rock"/>
    <n v="101.25"/>
    <n v="102"/>
    <n v="115.71428571428571"/>
    <x v="4"/>
    <s v="rock"/>
    <x v="2300"/>
    <d v="2012-06-28T17:26:56"/>
  </r>
  <r>
    <n v="2301"/>
    <s v="Time Crash"/>
    <s v="We are America's first trock band, and we're ready to bring you our first album!"/>
    <x v="10"/>
    <n v="6680.22"/>
    <x v="0"/>
    <s v="US"/>
    <s v="USD"/>
    <n v="1371785496"/>
    <n v="1369193496"/>
    <b v="1"/>
    <x v="263"/>
    <b v="1"/>
    <s v="music/indie rock"/>
    <n v="133.6044"/>
    <n v="13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x v="98"/>
    <n v="3925"/>
    <x v="0"/>
    <s v="US"/>
    <s v="USD"/>
    <n v="1388473200"/>
    <n v="1385585434"/>
    <b v="1"/>
    <x v="268"/>
    <b v="1"/>
    <s v="music/indie rock"/>
    <n v="170.65217391304347"/>
    <n v="171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x v="337"/>
    <n v="7053.61"/>
    <x v="0"/>
    <s v="US"/>
    <s v="USD"/>
    <n v="1323747596"/>
    <n v="1320287996"/>
    <b v="1"/>
    <x v="273"/>
    <b v="1"/>
    <s v="music/indie rock"/>
    <n v="109.35829457364341"/>
    <n v="110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x v="12"/>
    <n v="6042.02"/>
    <x v="0"/>
    <s v="US"/>
    <s v="USD"/>
    <n v="1293857940"/>
    <n v="1290281691"/>
    <b v="1"/>
    <x v="116"/>
    <b v="1"/>
    <s v="music/indie rock"/>
    <n v="100.70033333333335"/>
    <n v="101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x v="102"/>
    <n v="18221"/>
    <x v="0"/>
    <s v="US"/>
    <s v="USD"/>
    <n v="1407520800"/>
    <n v="1405356072"/>
    <b v="1"/>
    <x v="157"/>
    <b v="1"/>
    <s v="music/indie rock"/>
    <n v="101.22777777777779"/>
    <n v="102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x v="8"/>
    <n v="3736.55"/>
    <x v="0"/>
    <s v="US"/>
    <s v="USD"/>
    <n v="1331352129"/>
    <n v="1328760129"/>
    <b v="1"/>
    <x v="196"/>
    <b v="1"/>
    <s v="music/indie rock"/>
    <n v="106.75857142857143"/>
    <n v="107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x v="338"/>
    <n v="2095.2600000000002"/>
    <x v="0"/>
    <s v="US"/>
    <s v="USD"/>
    <n v="1336245328"/>
    <n v="1333653333"/>
    <b v="1"/>
    <x v="11"/>
    <b v="1"/>
    <s v="music/indie rock"/>
    <n v="106.65777537961894"/>
    <n v="107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x v="63"/>
    <n v="50653.11"/>
    <x v="0"/>
    <s v="US"/>
    <s v="USD"/>
    <n v="1409274000"/>
    <n v="1406847996"/>
    <b v="1"/>
    <x v="450"/>
    <b v="1"/>
    <s v="music/indie rock"/>
    <n v="101.30622"/>
    <n v="10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x v="12"/>
    <n v="6400.47"/>
    <x v="0"/>
    <s v="US"/>
    <s v="USD"/>
    <n v="1362872537"/>
    <n v="1359848537"/>
    <b v="1"/>
    <x v="329"/>
    <b v="1"/>
    <s v="music/indie rock"/>
    <n v="106.67450000000001"/>
    <n v="107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x v="17"/>
    <n v="79335.360000000001"/>
    <x v="0"/>
    <s v="US"/>
    <s v="USD"/>
    <n v="1363889015"/>
    <n v="1361300615"/>
    <b v="1"/>
    <x v="451"/>
    <b v="1"/>
    <s v="music/indie rock"/>
    <n v="428.83978378378379"/>
    <n v="429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x v="7"/>
    <n v="9370"/>
    <x v="0"/>
    <s v="US"/>
    <s v="USD"/>
    <n v="1399421189"/>
    <n v="1396829189"/>
    <b v="1"/>
    <x v="201"/>
    <b v="1"/>
    <s v="music/indie rock"/>
    <n v="104.11111111111111"/>
    <n v="105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x v="9"/>
    <n v="3236"/>
    <x v="0"/>
    <s v="US"/>
    <s v="USD"/>
    <n v="1397862000"/>
    <n v="1395155478"/>
    <b v="1"/>
    <x v="1"/>
    <b v="1"/>
    <s v="music/indie rock"/>
    <n v="107.86666666666666"/>
    <n v="108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x v="10"/>
    <n v="8792.02"/>
    <x v="0"/>
    <s v="US"/>
    <s v="USD"/>
    <n v="1336086026"/>
    <n v="1333494026"/>
    <b v="1"/>
    <x v="328"/>
    <b v="1"/>
    <s v="music/indie rock"/>
    <n v="175.84040000000002"/>
    <n v="176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x v="38"/>
    <n v="1883.64"/>
    <x v="0"/>
    <s v="US"/>
    <s v="USD"/>
    <n v="1339074857"/>
    <n v="1336482857"/>
    <b v="1"/>
    <x v="133"/>
    <b v="1"/>
    <s v="music/indie rock"/>
    <n v="156.97"/>
    <n v="157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x v="30"/>
    <n v="2565"/>
    <x v="0"/>
    <s v="US"/>
    <s v="USD"/>
    <n v="1336238743"/>
    <n v="1333646743"/>
    <b v="1"/>
    <x v="31"/>
    <b v="1"/>
    <s v="music/indie rock"/>
    <n v="102.60000000000001"/>
    <n v="103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x v="36"/>
    <n v="15606.4"/>
    <x v="0"/>
    <s v="US"/>
    <s v="USD"/>
    <n v="1260383040"/>
    <n v="1253726650"/>
    <b v="1"/>
    <x v="452"/>
    <b v="1"/>
    <s v="music/indie rock"/>
    <n v="104.04266666666666"/>
    <n v="105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x v="44"/>
    <n v="416"/>
    <x v="0"/>
    <s v="US"/>
    <s v="USD"/>
    <n v="1266210000"/>
    <n v="1263474049"/>
    <b v="1"/>
    <x v="19"/>
    <b v="1"/>
    <s v="music/indie rock"/>
    <n v="104"/>
    <n v="1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x v="10"/>
    <n v="6053"/>
    <x v="0"/>
    <s v="US"/>
    <s v="USD"/>
    <n v="1253937540"/>
    <n v="1251214014"/>
    <b v="1"/>
    <x v="430"/>
    <b v="1"/>
    <s v="music/indie rock"/>
    <n v="121.05999999999999"/>
    <n v="122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x v="9"/>
    <n v="3231"/>
    <x v="0"/>
    <s v="US"/>
    <s v="USD"/>
    <n v="1387072685"/>
    <n v="1384480685"/>
    <b v="1"/>
    <x v="99"/>
    <b v="1"/>
    <s v="music/indie rock"/>
    <n v="107.69999999999999"/>
    <n v="108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x v="10"/>
    <n v="5433"/>
    <x v="0"/>
    <s v="US"/>
    <s v="USD"/>
    <n v="1396463800"/>
    <n v="1393443400"/>
    <b v="1"/>
    <x v="30"/>
    <b v="1"/>
    <s v="music/indie rock"/>
    <n v="108.66"/>
    <n v="109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x v="339"/>
    <n v="4130"/>
    <x v="3"/>
    <s v="AT"/>
    <s v="EUR"/>
    <n v="1491282901"/>
    <n v="1488694501"/>
    <b v="0"/>
    <x v="31"/>
    <b v="0"/>
    <s v="food/small batch"/>
    <n v="39.120962394619681"/>
    <n v="40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x v="200"/>
    <n v="85"/>
    <x v="3"/>
    <s v="US"/>
    <s v="USD"/>
    <n v="1491769769"/>
    <n v="1489181369"/>
    <b v="0"/>
    <x v="80"/>
    <b v="0"/>
    <s v="food/small batch"/>
    <n v="3.1481481481481479"/>
    <n v="4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x v="49"/>
    <n v="120"/>
    <x v="3"/>
    <s v="US"/>
    <s v="USD"/>
    <n v="1490033247"/>
    <n v="1489428447"/>
    <b v="0"/>
    <x v="80"/>
    <b v="0"/>
    <s v="food/small batch"/>
    <n v="48"/>
    <n v="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x v="51"/>
    <n v="1555"/>
    <x v="3"/>
    <s v="GB"/>
    <s v="GBP"/>
    <n v="1490559285"/>
    <n v="1487970885"/>
    <b v="0"/>
    <x v="42"/>
    <b v="0"/>
    <s v="food/small batch"/>
    <n v="20.733333333333334"/>
    <n v="21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x v="28"/>
    <n v="80"/>
    <x v="3"/>
    <s v="US"/>
    <s v="USD"/>
    <n v="1490830331"/>
    <n v="1488241931"/>
    <b v="0"/>
    <x v="63"/>
    <b v="0"/>
    <s v="food/small batch"/>
    <n v="8"/>
    <n v="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x v="36"/>
    <n v="108"/>
    <x v="3"/>
    <s v="US"/>
    <s v="USD"/>
    <n v="1493571600"/>
    <n v="1489106948"/>
    <b v="0"/>
    <x v="29"/>
    <b v="0"/>
    <s v="food/small batch"/>
    <n v="0.72"/>
    <n v="1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x v="19"/>
    <n v="184133.01"/>
    <x v="0"/>
    <s v="US"/>
    <s v="USD"/>
    <n v="1409090440"/>
    <n v="1406066440"/>
    <b v="1"/>
    <x v="453"/>
    <b v="1"/>
    <s v="food/small batch"/>
    <n v="526.09431428571429"/>
    <n v="527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x v="3"/>
    <n v="25445"/>
    <x v="0"/>
    <s v="US"/>
    <s v="USD"/>
    <n v="1434307537"/>
    <n v="1431715537"/>
    <b v="1"/>
    <x v="416"/>
    <b v="1"/>
    <s v="food/small batch"/>
    <n v="254.45000000000002"/>
    <n v="255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x v="31"/>
    <n v="26480"/>
    <x v="0"/>
    <s v="US"/>
    <s v="USD"/>
    <n v="1405609146"/>
    <n v="1403017146"/>
    <b v="1"/>
    <x v="207"/>
    <b v="1"/>
    <s v="food/small batch"/>
    <n v="105.91999999999999"/>
    <n v="106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x v="19"/>
    <n v="35848"/>
    <x v="0"/>
    <s v="US"/>
    <s v="USD"/>
    <n v="1451001600"/>
    <n v="1448400943"/>
    <b v="1"/>
    <x v="430"/>
    <b v="1"/>
    <s v="food/small batch"/>
    <n v="102.42285714285715"/>
    <n v="103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x v="6"/>
    <n v="11545.1"/>
    <x v="0"/>
    <s v="US"/>
    <s v="USD"/>
    <n v="1408320490"/>
    <n v="1405728490"/>
    <b v="1"/>
    <x v="454"/>
    <b v="1"/>
    <s v="food/small batch"/>
    <n v="144.31375"/>
    <n v="14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x v="31"/>
    <n v="26577"/>
    <x v="0"/>
    <s v="US"/>
    <s v="USD"/>
    <n v="1423235071"/>
    <n v="1420643071"/>
    <b v="1"/>
    <x v="455"/>
    <b v="1"/>
    <s v="food/small batch"/>
    <n v="106.30800000000001"/>
    <n v="107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x v="20"/>
    <n v="1273"/>
    <x v="0"/>
    <s v="US"/>
    <s v="USD"/>
    <n v="1401385800"/>
    <n v="1399563390"/>
    <b v="1"/>
    <x v="225"/>
    <b v="1"/>
    <s v="food/small batch"/>
    <n v="212.16666666666666"/>
    <n v="213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x v="23"/>
    <n v="4078"/>
    <x v="0"/>
    <s v="US"/>
    <s v="USD"/>
    <n v="1415208840"/>
    <n v="1412611498"/>
    <b v="1"/>
    <x v="85"/>
    <b v="1"/>
    <s v="food/small batch"/>
    <n v="101.95"/>
    <n v="102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x v="31"/>
    <n v="25568"/>
    <x v="0"/>
    <s v="US"/>
    <s v="USD"/>
    <n v="1402494243"/>
    <n v="1399902243"/>
    <b v="1"/>
    <x v="170"/>
    <b v="1"/>
    <s v="food/small batch"/>
    <n v="102.27200000000001"/>
    <n v="103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x v="22"/>
    <n v="104146.51"/>
    <x v="0"/>
    <s v="US"/>
    <s v="USD"/>
    <n v="1394316695"/>
    <n v="1390860695"/>
    <b v="1"/>
    <x v="456"/>
    <b v="1"/>
    <s v="food/small batch"/>
    <n v="520.73254999999995"/>
    <n v="521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x v="14"/>
    <n v="13279"/>
    <x v="0"/>
    <s v="US"/>
    <s v="USD"/>
    <n v="1403796143"/>
    <n v="1401204143"/>
    <b v="1"/>
    <x v="122"/>
    <b v="1"/>
    <s v="food/small batch"/>
    <n v="110.65833333333333"/>
    <n v="111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x v="36"/>
    <n v="15171.5"/>
    <x v="0"/>
    <s v="US"/>
    <s v="USD"/>
    <n v="1404077484"/>
    <n v="1401485484"/>
    <b v="1"/>
    <x v="252"/>
    <b v="1"/>
    <s v="food/small batch"/>
    <n v="101.14333333333335"/>
    <n v="102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x v="31"/>
    <n v="73552"/>
    <x v="0"/>
    <s v="US"/>
    <s v="USD"/>
    <n v="1482134340"/>
    <n v="1479496309"/>
    <b v="1"/>
    <x v="457"/>
    <b v="1"/>
    <s v="food/small batch"/>
    <n v="294.20799999999997"/>
    <n v="295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x v="79"/>
    <n v="42311"/>
    <x v="0"/>
    <s v="US"/>
    <s v="USD"/>
    <n v="1477841138"/>
    <n v="1475249138"/>
    <b v="1"/>
    <x v="458"/>
    <b v="1"/>
    <s v="food/small batch"/>
    <n v="105.77749999999999"/>
    <n v="106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x v="10"/>
    <n v="0"/>
    <x v="1"/>
    <s v="US"/>
    <s v="USD"/>
    <n v="1436729504"/>
    <n v="1434137504"/>
    <b v="0"/>
    <x v="78"/>
    <b v="0"/>
    <s v="technology/web"/>
    <n v="0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x v="62"/>
    <n v="0"/>
    <x v="1"/>
    <s v="US"/>
    <s v="USD"/>
    <n v="1412571600"/>
    <n v="1410799870"/>
    <b v="0"/>
    <x v="78"/>
    <b v="0"/>
    <s v="technology/web"/>
    <n v="0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x v="3"/>
    <n v="300"/>
    <x v="1"/>
    <s v="US"/>
    <s v="USD"/>
    <n v="1452282420"/>
    <n v="1447962505"/>
    <b v="0"/>
    <x v="29"/>
    <b v="0"/>
    <s v="technology/web"/>
    <n v="3"/>
    <n v="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x v="28"/>
    <n v="1"/>
    <x v="1"/>
    <s v="CA"/>
    <s v="CAD"/>
    <n v="1466789269"/>
    <n v="1464197269"/>
    <b v="0"/>
    <x v="29"/>
    <b v="0"/>
    <s v="technology/web"/>
    <n v="0.1"/>
    <n v="1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x v="9"/>
    <n v="0"/>
    <x v="1"/>
    <s v="US"/>
    <s v="USD"/>
    <n v="1427845140"/>
    <n v="1424822556"/>
    <b v="0"/>
    <x v="78"/>
    <b v="0"/>
    <s v="technology/web"/>
    <n v="0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x v="127"/>
    <n v="39"/>
    <x v="1"/>
    <s v="US"/>
    <s v="USD"/>
    <n v="1476731431"/>
    <n v="1472843431"/>
    <b v="0"/>
    <x v="83"/>
    <b v="0"/>
    <s v="technology/web"/>
    <n v="6.5000000000000002E-2"/>
    <n v="1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x v="28"/>
    <n v="15"/>
    <x v="1"/>
    <s v="US"/>
    <s v="USD"/>
    <n v="1472135676"/>
    <n v="1469543676"/>
    <b v="0"/>
    <x v="29"/>
    <b v="0"/>
    <s v="technology/web"/>
    <n v="1.5"/>
    <n v="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x v="54"/>
    <n v="270"/>
    <x v="1"/>
    <s v="US"/>
    <s v="USD"/>
    <n v="1456006938"/>
    <n v="1450822938"/>
    <b v="0"/>
    <x v="81"/>
    <b v="0"/>
    <s v="technology/web"/>
    <n v="0.38571428571428573"/>
    <n v="1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x v="340"/>
    <n v="0"/>
    <x v="1"/>
    <s v="SE"/>
    <s v="SEK"/>
    <n v="1439318228"/>
    <n v="1436812628"/>
    <b v="0"/>
    <x v="78"/>
    <b v="0"/>
    <s v="technology/web"/>
    <n v="0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x v="63"/>
    <n v="0"/>
    <x v="1"/>
    <s v="IE"/>
    <s v="EUR"/>
    <n v="1483474370"/>
    <n v="1480882370"/>
    <b v="0"/>
    <x v="78"/>
    <b v="0"/>
    <s v="technology/web"/>
    <n v="0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x v="341"/>
    <n v="108"/>
    <x v="1"/>
    <s v="NZ"/>
    <s v="NZD"/>
    <n v="1430360739"/>
    <n v="1427768739"/>
    <b v="0"/>
    <x v="63"/>
    <b v="0"/>
    <s v="technology/web"/>
    <n v="0.5714285714285714"/>
    <n v="1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x v="13"/>
    <n v="0"/>
    <x v="1"/>
    <s v="US"/>
    <s v="USD"/>
    <n v="1433603552"/>
    <n v="1428419552"/>
    <b v="0"/>
    <x v="78"/>
    <b v="0"/>
    <s v="technology/web"/>
    <n v="0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x v="28"/>
    <n v="0"/>
    <x v="1"/>
    <s v="US"/>
    <s v="USD"/>
    <n v="1429632822"/>
    <n v="1428596022"/>
    <b v="0"/>
    <x v="78"/>
    <b v="0"/>
    <s v="technology/web"/>
    <n v="0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x v="19"/>
    <n v="25"/>
    <x v="1"/>
    <s v="US"/>
    <s v="USD"/>
    <n v="1420910460"/>
    <n v="1415726460"/>
    <b v="0"/>
    <x v="29"/>
    <b v="0"/>
    <s v="technology/web"/>
    <n v="7.1428571428571425E-2"/>
    <n v="1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x v="6"/>
    <n v="55"/>
    <x v="1"/>
    <s v="AU"/>
    <s v="AUD"/>
    <n v="1430604136"/>
    <n v="1428012136"/>
    <b v="0"/>
    <x v="84"/>
    <b v="0"/>
    <s v="technology/web"/>
    <n v="0.6875"/>
    <n v="1"/>
    <n v="27.5"/>
    <x v="2"/>
    <s v="web"/>
    <x v="2355"/>
    <d v="2015-05-02T22:02:16"/>
  </r>
  <r>
    <n v="2356"/>
    <s v="HardstyleUnited.com (Canceled)"/>
    <s v="HardstyleUnited.com The Global Hardstyle community. Your Hardstyle community."/>
    <x v="3"/>
    <n v="0"/>
    <x v="1"/>
    <s v="NL"/>
    <s v="EUR"/>
    <n v="1433530104"/>
    <n v="1430938104"/>
    <b v="0"/>
    <x v="78"/>
    <b v="0"/>
    <s v="technology/web"/>
    <n v="0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x v="100"/>
    <n v="0"/>
    <x v="1"/>
    <s v="GB"/>
    <s v="GBP"/>
    <n v="1445093578"/>
    <n v="1442501578"/>
    <b v="0"/>
    <x v="78"/>
    <b v="0"/>
    <s v="technology/web"/>
    <n v="0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x v="15"/>
    <n v="0"/>
    <x v="1"/>
    <s v="GB"/>
    <s v="GBP"/>
    <n v="1422664740"/>
    <n v="1417818036"/>
    <b v="0"/>
    <x v="78"/>
    <b v="0"/>
    <s v="technology/web"/>
    <n v="0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x v="51"/>
    <n v="1101"/>
    <x v="1"/>
    <s v="US"/>
    <s v="USD"/>
    <n v="1438616124"/>
    <n v="1433432124"/>
    <b v="0"/>
    <x v="83"/>
    <b v="0"/>
    <s v="technology/web"/>
    <n v="14.680000000000001"/>
    <n v="15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x v="10"/>
    <n v="2"/>
    <x v="1"/>
    <s v="CA"/>
    <s v="CAD"/>
    <n v="1454864280"/>
    <n v="1452272280"/>
    <b v="0"/>
    <x v="29"/>
    <b v="0"/>
    <s v="technology/web"/>
    <n v="0.04"/>
    <n v="1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x v="48"/>
    <n v="0"/>
    <x v="1"/>
    <s v="CA"/>
    <s v="CAD"/>
    <n v="1462053600"/>
    <n v="1459975008"/>
    <b v="0"/>
    <x v="78"/>
    <b v="0"/>
    <s v="technology/web"/>
    <n v="0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x v="329"/>
    <n v="120"/>
    <x v="1"/>
    <s v="US"/>
    <s v="USD"/>
    <n v="1418315470"/>
    <n v="1415723470"/>
    <b v="0"/>
    <x v="84"/>
    <b v="0"/>
    <s v="technology/web"/>
    <n v="28.571428571428569"/>
    <n v="29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x v="164"/>
    <n v="0"/>
    <x v="1"/>
    <s v="US"/>
    <s v="USD"/>
    <n v="1451348200"/>
    <n v="1447460200"/>
    <b v="0"/>
    <x v="78"/>
    <b v="0"/>
    <s v="technology/web"/>
    <n v="0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x v="342"/>
    <n v="0"/>
    <x v="1"/>
    <s v="US"/>
    <s v="USD"/>
    <n v="1445898356"/>
    <n v="1441146356"/>
    <b v="0"/>
    <x v="78"/>
    <b v="0"/>
    <s v="technology/web"/>
    <n v="0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x v="28"/>
    <n v="0"/>
    <x v="1"/>
    <s v="IT"/>
    <s v="EUR"/>
    <n v="1453071600"/>
    <n v="1449596425"/>
    <b v="0"/>
    <x v="78"/>
    <b v="0"/>
    <s v="technology/web"/>
    <n v="0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x v="31"/>
    <n v="2630"/>
    <x v="1"/>
    <s v="GB"/>
    <s v="GBP"/>
    <n v="1445431533"/>
    <n v="1442839533"/>
    <b v="0"/>
    <x v="74"/>
    <b v="0"/>
    <s v="technology/web"/>
    <n v="10.52"/>
    <n v="11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x v="63"/>
    <n v="670"/>
    <x v="1"/>
    <s v="US"/>
    <s v="USD"/>
    <n v="1461622616"/>
    <n v="1456442216"/>
    <b v="0"/>
    <x v="25"/>
    <b v="0"/>
    <s v="technology/web"/>
    <n v="1.34"/>
    <n v="2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x v="79"/>
    <n v="100"/>
    <x v="1"/>
    <s v="US"/>
    <s v="USD"/>
    <n v="1429028365"/>
    <n v="1425143965"/>
    <b v="0"/>
    <x v="84"/>
    <b v="0"/>
    <s v="technology/web"/>
    <n v="0.25"/>
    <n v="1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x v="31"/>
    <n v="0"/>
    <x v="1"/>
    <s v="US"/>
    <s v="USD"/>
    <n v="1455132611"/>
    <n v="1452540611"/>
    <b v="0"/>
    <x v="78"/>
    <b v="0"/>
    <s v="technology/web"/>
    <n v="0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x v="31"/>
    <n v="82"/>
    <x v="1"/>
    <s v="US"/>
    <s v="USD"/>
    <n v="1418877141"/>
    <n v="1416285141"/>
    <b v="0"/>
    <x v="80"/>
    <b v="0"/>
    <s v="technology/web"/>
    <n v="0.32800000000000001"/>
    <n v="1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x v="13"/>
    <n v="0"/>
    <x v="1"/>
    <s v="US"/>
    <s v="USD"/>
    <n v="1435257596"/>
    <n v="1432665596"/>
    <b v="0"/>
    <x v="78"/>
    <b v="0"/>
    <s v="technology/web"/>
    <n v="0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x v="62"/>
    <n v="180"/>
    <x v="1"/>
    <s v="AU"/>
    <s v="AUD"/>
    <n v="1429839571"/>
    <n v="1427247571"/>
    <b v="0"/>
    <x v="79"/>
    <b v="0"/>
    <s v="technology/web"/>
    <n v="3.2727272727272729"/>
    <n v="4"/>
    <n v="30"/>
    <x v="2"/>
    <s v="web"/>
    <x v="2372"/>
    <d v="2015-04-24T01:39:31"/>
  </r>
  <r>
    <n v="2373"/>
    <s v="Cykelauktion.com (Canceled)"/>
    <s v="We want to create a safe marketplace for buying and selling bicycles."/>
    <x v="343"/>
    <n v="50"/>
    <x v="1"/>
    <s v="SE"/>
    <s v="SEK"/>
    <n v="1440863624"/>
    <n v="1438271624"/>
    <b v="0"/>
    <x v="29"/>
    <b v="0"/>
    <s v="technology/web"/>
    <n v="5.8823529411764705E-3"/>
    <n v="1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x v="29"/>
    <n v="10"/>
    <x v="1"/>
    <s v="US"/>
    <s v="USD"/>
    <n v="1423772060"/>
    <n v="1421180060"/>
    <b v="0"/>
    <x v="29"/>
    <b v="0"/>
    <s v="technology/web"/>
    <n v="4.5454545454545456E-2"/>
    <n v="1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x v="3"/>
    <n v="0"/>
    <x v="1"/>
    <s v="US"/>
    <s v="USD"/>
    <n v="1473451437"/>
    <n v="1470859437"/>
    <b v="0"/>
    <x v="78"/>
    <b v="0"/>
    <s v="technology/web"/>
    <n v="0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x v="9"/>
    <n v="326.33"/>
    <x v="1"/>
    <s v="US"/>
    <s v="USD"/>
    <n v="1449785566"/>
    <n v="1447193566"/>
    <b v="0"/>
    <x v="80"/>
    <b v="0"/>
    <s v="technology/web"/>
    <n v="10.877666666666666"/>
    <n v="11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x v="30"/>
    <n v="0"/>
    <x v="1"/>
    <s v="CA"/>
    <s v="CAD"/>
    <n v="1480110783"/>
    <n v="1477515183"/>
    <b v="0"/>
    <x v="78"/>
    <b v="0"/>
    <s v="technology/web"/>
    <n v="0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x v="74"/>
    <n v="0"/>
    <x v="1"/>
    <s v="US"/>
    <s v="USD"/>
    <n v="1440548330"/>
    <n v="1438042730"/>
    <b v="0"/>
    <x v="78"/>
    <b v="0"/>
    <s v="technology/web"/>
    <n v="0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x v="11"/>
    <n v="0"/>
    <x v="1"/>
    <s v="US"/>
    <s v="USD"/>
    <n v="1444004616"/>
    <n v="1440116616"/>
    <b v="0"/>
    <x v="78"/>
    <b v="0"/>
    <s v="technology/web"/>
    <n v="0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x v="36"/>
    <n v="55"/>
    <x v="1"/>
    <s v="US"/>
    <s v="USD"/>
    <n v="1443726142"/>
    <n v="1441134142"/>
    <b v="0"/>
    <x v="83"/>
    <b v="0"/>
    <s v="technology/web"/>
    <n v="0.36666666666666664"/>
    <n v="1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x v="344"/>
    <n v="1571"/>
    <x v="1"/>
    <s v="US"/>
    <s v="USD"/>
    <n v="1428704848"/>
    <n v="1426112848"/>
    <b v="0"/>
    <x v="63"/>
    <b v="0"/>
    <s v="technology/web"/>
    <n v="1.8193398957730169"/>
    <n v="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x v="9"/>
    <n v="75"/>
    <x v="1"/>
    <s v="US"/>
    <s v="USD"/>
    <n v="1438662603"/>
    <n v="1436502603"/>
    <b v="0"/>
    <x v="84"/>
    <b v="0"/>
    <s v="technology/web"/>
    <n v="2.5"/>
    <n v="3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x v="3"/>
    <n v="435"/>
    <x v="1"/>
    <s v="NZ"/>
    <s v="NZD"/>
    <n v="1424568107"/>
    <n v="1421976107"/>
    <b v="0"/>
    <x v="83"/>
    <b v="0"/>
    <s v="technology/web"/>
    <n v="4.3499999999999996"/>
    <n v="5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x v="28"/>
    <n v="8"/>
    <x v="1"/>
    <s v="US"/>
    <s v="USD"/>
    <n v="1415932643"/>
    <n v="1413337043"/>
    <b v="0"/>
    <x v="22"/>
    <b v="0"/>
    <s v="technology/web"/>
    <n v="0.8"/>
    <n v="1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x v="99"/>
    <n v="788"/>
    <x v="1"/>
    <s v="US"/>
    <s v="USD"/>
    <n v="1438793432"/>
    <n v="1436201432"/>
    <b v="0"/>
    <x v="63"/>
    <b v="0"/>
    <s v="technology/web"/>
    <n v="1.2123076923076923"/>
    <n v="2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x v="11"/>
    <n v="0"/>
    <x v="1"/>
    <s v="CA"/>
    <s v="CAD"/>
    <n v="1420920424"/>
    <n v="1415736424"/>
    <b v="0"/>
    <x v="78"/>
    <b v="0"/>
    <s v="technology/web"/>
    <n v="0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x v="60"/>
    <n v="1026"/>
    <x v="1"/>
    <s v="US"/>
    <s v="USD"/>
    <n v="1469199740"/>
    <n v="1465311740"/>
    <b v="0"/>
    <x v="83"/>
    <b v="0"/>
    <s v="technology/web"/>
    <n v="0.68399999999999994"/>
    <n v="1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x v="258"/>
    <n v="463"/>
    <x v="1"/>
    <s v="US"/>
    <s v="USD"/>
    <n v="1421350140"/>
    <n v="1418761759"/>
    <b v="0"/>
    <x v="22"/>
    <b v="0"/>
    <s v="technology/web"/>
    <n v="1.2513513513513512"/>
    <n v="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x v="194"/>
    <n v="30"/>
    <x v="1"/>
    <s v="FR"/>
    <s v="EUR"/>
    <n v="1437861540"/>
    <n v="1435160452"/>
    <b v="0"/>
    <x v="29"/>
    <b v="0"/>
    <s v="technology/web"/>
    <n v="0.1875"/>
    <n v="1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x v="345"/>
    <n v="0"/>
    <x v="1"/>
    <s v="AU"/>
    <s v="AUD"/>
    <n v="1420352264"/>
    <n v="1416896264"/>
    <b v="0"/>
    <x v="78"/>
    <b v="0"/>
    <s v="technology/web"/>
    <n v="0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x v="22"/>
    <n v="25"/>
    <x v="1"/>
    <s v="US"/>
    <s v="USD"/>
    <n v="1427825044"/>
    <n v="1425236644"/>
    <b v="0"/>
    <x v="29"/>
    <b v="0"/>
    <s v="technology/web"/>
    <n v="0.125"/>
    <n v="1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x v="285"/>
    <n v="0"/>
    <x v="1"/>
    <s v="US"/>
    <s v="USD"/>
    <n v="1446087223"/>
    <n v="1443495223"/>
    <b v="0"/>
    <x v="78"/>
    <b v="0"/>
    <s v="technology/web"/>
    <n v="0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x v="57"/>
    <n v="50"/>
    <x v="1"/>
    <s v="US"/>
    <s v="USD"/>
    <n v="1439048017"/>
    <n v="1436456017"/>
    <b v="0"/>
    <x v="29"/>
    <b v="0"/>
    <s v="technology/web"/>
    <n v="0.05"/>
    <n v="1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x v="10"/>
    <n v="3"/>
    <x v="1"/>
    <s v="IE"/>
    <s v="EUR"/>
    <n v="1424940093"/>
    <n v="1422348093"/>
    <b v="0"/>
    <x v="84"/>
    <b v="0"/>
    <s v="technology/web"/>
    <n v="0.06"/>
    <n v="1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x v="287"/>
    <n v="0"/>
    <x v="1"/>
    <s v="US"/>
    <s v="USD"/>
    <n v="1484038620"/>
    <n v="1481597687"/>
    <b v="0"/>
    <x v="78"/>
    <b v="0"/>
    <s v="technology/web"/>
    <n v="0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x v="10"/>
    <n v="10"/>
    <x v="1"/>
    <s v="CH"/>
    <s v="CHF"/>
    <n v="1444940558"/>
    <n v="1442348558"/>
    <b v="0"/>
    <x v="29"/>
    <b v="0"/>
    <s v="technology/web"/>
    <n v="0.2"/>
    <n v="1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x v="346"/>
    <n v="0"/>
    <x v="1"/>
    <s v="US"/>
    <s v="USD"/>
    <n v="1420233256"/>
    <n v="1417641256"/>
    <b v="0"/>
    <x v="78"/>
    <b v="0"/>
    <s v="technology/web"/>
    <n v="0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x v="23"/>
    <n v="0"/>
    <x v="1"/>
    <s v="US"/>
    <s v="USD"/>
    <n v="1435874384"/>
    <n v="1433282384"/>
    <b v="0"/>
    <x v="78"/>
    <b v="0"/>
    <s v="technology/web"/>
    <n v="0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x v="93"/>
    <n v="0"/>
    <x v="1"/>
    <s v="SE"/>
    <s v="SEK"/>
    <n v="1418934506"/>
    <n v="1415910506"/>
    <b v="0"/>
    <x v="78"/>
    <b v="0"/>
    <s v="technology/web"/>
    <n v="0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x v="63"/>
    <n v="0"/>
    <x v="1"/>
    <s v="AU"/>
    <s v="AUD"/>
    <n v="1460615164"/>
    <n v="1458023164"/>
    <b v="0"/>
    <x v="78"/>
    <b v="0"/>
    <s v="technology/web"/>
    <n v="0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x v="89"/>
    <n v="201"/>
    <x v="2"/>
    <s v="US"/>
    <s v="USD"/>
    <n v="1457207096"/>
    <n v="1452023096"/>
    <b v="0"/>
    <x v="82"/>
    <b v="0"/>
    <s v="food/food trucks"/>
    <n v="0.71785714285714286"/>
    <n v="1"/>
    <n v="22.333333333333332"/>
    <x v="7"/>
    <s v="food trucks"/>
    <x v="2401"/>
    <d v="2016-03-05T19:44:56"/>
  </r>
  <r>
    <n v="2402"/>
    <s v="Cupcake Truck Unite"/>
    <s v="Small town, delicious treats, and a mobile truck"/>
    <x v="14"/>
    <n v="52"/>
    <x v="2"/>
    <s v="US"/>
    <s v="USD"/>
    <n v="1431533931"/>
    <n v="1428941931"/>
    <b v="0"/>
    <x v="29"/>
    <b v="0"/>
    <s v="food/food trucks"/>
    <n v="0.43333333333333329"/>
    <n v="1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x v="38"/>
    <n v="202"/>
    <x v="2"/>
    <s v="GB"/>
    <s v="GBP"/>
    <n v="1459368658"/>
    <n v="1454188258"/>
    <b v="0"/>
    <x v="8"/>
    <b v="0"/>
    <s v="food/food trucks"/>
    <n v="16.833333333333332"/>
    <n v="17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x v="36"/>
    <n v="0"/>
    <x v="2"/>
    <s v="US"/>
    <s v="USD"/>
    <n v="1451782607"/>
    <n v="1449190607"/>
    <b v="0"/>
    <x v="78"/>
    <b v="0"/>
    <s v="food/food trucks"/>
    <n v="0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x v="10"/>
    <n v="1126"/>
    <x v="2"/>
    <s v="US"/>
    <s v="USD"/>
    <n v="1472911375"/>
    <n v="1471096975"/>
    <b v="0"/>
    <x v="9"/>
    <b v="0"/>
    <s v="food/food trucks"/>
    <n v="22.52"/>
    <n v="23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x v="53"/>
    <n v="1345"/>
    <x v="2"/>
    <s v="US"/>
    <s v="USD"/>
    <n v="1421635190"/>
    <n v="1418179190"/>
    <b v="0"/>
    <x v="38"/>
    <b v="0"/>
    <s v="food/food trucks"/>
    <n v="41.384615384615387"/>
    <n v="42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x v="29"/>
    <n v="5557"/>
    <x v="2"/>
    <s v="US"/>
    <s v="USD"/>
    <n v="1428732000"/>
    <n v="1426772928"/>
    <b v="0"/>
    <x v="51"/>
    <b v="0"/>
    <s v="food/food trucks"/>
    <n v="25.259090909090908"/>
    <n v="26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x v="36"/>
    <n v="30"/>
    <x v="2"/>
    <s v="US"/>
    <s v="USD"/>
    <n v="1415247757"/>
    <n v="1412652157"/>
    <b v="0"/>
    <x v="84"/>
    <b v="0"/>
    <s v="food/food trucks"/>
    <n v="0.2"/>
    <n v="1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x v="31"/>
    <n v="460"/>
    <x v="2"/>
    <s v="US"/>
    <s v="USD"/>
    <n v="1439931675"/>
    <n v="1437339675"/>
    <b v="0"/>
    <x v="79"/>
    <b v="0"/>
    <s v="food/food trucks"/>
    <n v="1.8399999999999999"/>
    <n v="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x v="36"/>
    <n v="0"/>
    <x v="2"/>
    <s v="AU"/>
    <s v="AUD"/>
    <n v="1441619275"/>
    <n v="1439027275"/>
    <b v="0"/>
    <x v="78"/>
    <b v="0"/>
    <s v="food/food trucks"/>
    <n v="0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x v="31"/>
    <n v="151"/>
    <x v="2"/>
    <s v="US"/>
    <s v="USD"/>
    <n v="1440524082"/>
    <n v="1437932082"/>
    <b v="0"/>
    <x v="83"/>
    <b v="0"/>
    <s v="food/food trucks"/>
    <n v="0.60399999999999998"/>
    <n v="1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x v="6"/>
    <n v="0"/>
    <x v="2"/>
    <s v="FR"/>
    <s v="EUR"/>
    <n v="1480185673"/>
    <n v="1476294073"/>
    <b v="0"/>
    <x v="78"/>
    <b v="0"/>
    <s v="food/food trucks"/>
    <n v="0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x v="9"/>
    <n v="25"/>
    <x v="2"/>
    <s v="US"/>
    <s v="USD"/>
    <n v="1401579000"/>
    <n v="1398911882"/>
    <b v="0"/>
    <x v="83"/>
    <b v="0"/>
    <s v="food/food trucks"/>
    <n v="0.83333333333333337"/>
    <n v="1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x v="36"/>
    <n v="460"/>
    <x v="2"/>
    <s v="US"/>
    <s v="USD"/>
    <n v="1440215940"/>
    <n v="1436805660"/>
    <b v="0"/>
    <x v="62"/>
    <b v="0"/>
    <s v="food/food trucks"/>
    <n v="3.0666666666666664"/>
    <n v="4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x v="127"/>
    <n v="335"/>
    <x v="2"/>
    <s v="US"/>
    <s v="USD"/>
    <n v="1468615346"/>
    <n v="1466023346"/>
    <b v="0"/>
    <x v="79"/>
    <b v="0"/>
    <s v="food/food trucks"/>
    <n v="0.55833333333333335"/>
    <n v="1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x v="22"/>
    <n v="5"/>
    <x v="2"/>
    <s v="US"/>
    <s v="USD"/>
    <n v="1426345200"/>
    <n v="1421343743"/>
    <b v="0"/>
    <x v="29"/>
    <b v="0"/>
    <s v="food/food trucks"/>
    <n v="2.5000000000000001E-2"/>
    <n v="1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x v="28"/>
    <n v="0"/>
    <x v="2"/>
    <s v="US"/>
    <s v="USD"/>
    <n v="1407705187"/>
    <n v="1405113187"/>
    <b v="0"/>
    <x v="78"/>
    <b v="0"/>
    <s v="food/food trucks"/>
    <n v="0"/>
    <n v="0"/>
    <e v="#DIV/0!"/>
    <x v="7"/>
    <s v="food trucks"/>
    <x v="2417"/>
    <d v="2014-08-10T21:13:07"/>
  </r>
  <r>
    <n v="2418"/>
    <s v="Mexican food truck"/>
    <s v="I want to start my food truck business."/>
    <x v="31"/>
    <n v="5"/>
    <x v="2"/>
    <s v="US"/>
    <s v="USD"/>
    <n v="1427225644"/>
    <n v="1422045244"/>
    <b v="0"/>
    <x v="81"/>
    <b v="0"/>
    <s v="food/food trucks"/>
    <n v="0.02"/>
    <n v="1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x v="9"/>
    <n v="0"/>
    <x v="2"/>
    <s v="US"/>
    <s v="USD"/>
    <n v="1424281389"/>
    <n v="1419097389"/>
    <b v="0"/>
    <x v="78"/>
    <b v="0"/>
    <s v="food/food trucks"/>
    <n v="0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x v="347"/>
    <n v="2501"/>
    <x v="2"/>
    <s v="US"/>
    <s v="USD"/>
    <n v="1415583695"/>
    <n v="1410396095"/>
    <b v="0"/>
    <x v="17"/>
    <b v="0"/>
    <s v="food/food trucks"/>
    <n v="14.825133372851216"/>
    <n v="15"/>
    <n v="69.472222222222229"/>
    <x v="7"/>
    <s v="food trucks"/>
    <x v="2420"/>
    <d v="2014-11-10T01:41:35"/>
  </r>
  <r>
    <n v="2421"/>
    <s v="hot dog cart"/>
    <s v="help me start Merrill's first hot dog cart in this empty lot"/>
    <x v="12"/>
    <n v="1"/>
    <x v="2"/>
    <s v="US"/>
    <s v="USD"/>
    <n v="1424536196"/>
    <n v="1421944196"/>
    <b v="0"/>
    <x v="29"/>
    <b v="0"/>
    <s v="food/food trucks"/>
    <n v="1.6666666666666666E-2"/>
    <n v="1"/>
    <n v="1"/>
    <x v="7"/>
    <s v="food trucks"/>
    <x v="2421"/>
    <d v="2015-02-21T16:29:56"/>
  </r>
  <r>
    <n v="2422"/>
    <s v="Help starting a family owned food truck"/>
    <s v="Family owned business serving BBQ and seafood to the public"/>
    <x v="2"/>
    <n v="1"/>
    <x v="2"/>
    <s v="US"/>
    <s v="USD"/>
    <n v="1426091036"/>
    <n v="1423502636"/>
    <b v="0"/>
    <x v="29"/>
    <b v="0"/>
    <s v="food/food trucks"/>
    <n v="0.2"/>
    <n v="1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x v="127"/>
    <n v="8"/>
    <x v="2"/>
    <s v="US"/>
    <s v="USD"/>
    <n v="1420044890"/>
    <n v="1417452890"/>
    <b v="0"/>
    <x v="29"/>
    <b v="0"/>
    <s v="food/food trucks"/>
    <n v="1.3333333333333334E-2"/>
    <n v="1"/>
    <n v="8"/>
    <x v="7"/>
    <s v="food trucks"/>
    <x v="2423"/>
    <d v="2014-12-31T16:54:50"/>
  </r>
  <r>
    <n v="2424"/>
    <s v="Lily and Memphs"/>
    <s v="Great and creative food from the heart in the form of a sweet food truck!"/>
    <x v="31"/>
    <n v="310"/>
    <x v="2"/>
    <s v="US"/>
    <s v="USD"/>
    <n v="1414445108"/>
    <n v="1411853108"/>
    <b v="0"/>
    <x v="82"/>
    <b v="0"/>
    <s v="food/food trucks"/>
    <n v="1.24"/>
    <n v="2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x v="8"/>
    <n v="1"/>
    <x v="2"/>
    <s v="US"/>
    <s v="USD"/>
    <n v="1464386640"/>
    <n v="1463090149"/>
    <b v="0"/>
    <x v="29"/>
    <b v="0"/>
    <s v="food/food trucks"/>
    <n v="2.8571428571428574E-2"/>
    <n v="1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x v="22"/>
    <n v="0"/>
    <x v="2"/>
    <s v="US"/>
    <s v="USD"/>
    <n v="1439006692"/>
    <n v="1433822692"/>
    <b v="0"/>
    <x v="78"/>
    <b v="0"/>
    <s v="food/food trucks"/>
    <n v="0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x v="63"/>
    <n v="1"/>
    <x v="2"/>
    <s v="US"/>
    <s v="USD"/>
    <n v="1458715133"/>
    <n v="1455262733"/>
    <b v="0"/>
    <x v="29"/>
    <b v="0"/>
    <s v="food/food trucks"/>
    <n v="2E-3"/>
    <n v="1"/>
    <n v="1"/>
    <x v="7"/>
    <s v="food trucks"/>
    <x v="2427"/>
    <d v="2016-03-23T06:38:53"/>
  </r>
  <r>
    <n v="2428"/>
    <s v="Premium Burgers"/>
    <s v="From Moo 2 You! We want to offer premium burgers to a taco flooded environment."/>
    <x v="19"/>
    <n v="1"/>
    <x v="2"/>
    <s v="US"/>
    <s v="USD"/>
    <n v="1426182551"/>
    <n v="1423594151"/>
    <b v="0"/>
    <x v="29"/>
    <b v="0"/>
    <s v="food/food trucks"/>
    <n v="2.8571428571428571E-3"/>
    <n v="1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x v="348"/>
    <n v="2005"/>
    <x v="2"/>
    <s v="NO"/>
    <s v="NOK"/>
    <n v="1486313040"/>
    <n v="1483131966"/>
    <b v="0"/>
    <x v="80"/>
    <b v="0"/>
    <s v="food/food trucks"/>
    <n v="1.4321428571428572"/>
    <n v="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x v="9"/>
    <n v="21"/>
    <x v="2"/>
    <s v="US"/>
    <s v="USD"/>
    <n v="1455246504"/>
    <n v="1452654504"/>
    <b v="0"/>
    <x v="84"/>
    <b v="0"/>
    <s v="food/food trucks"/>
    <n v="0.70000000000000007"/>
    <n v="1"/>
    <n v="10.5"/>
    <x v="7"/>
    <s v="food trucks"/>
    <x v="2430"/>
    <d v="2016-02-12T03:08:24"/>
  </r>
  <r>
    <n v="2431"/>
    <s v="Murphy's good eatin'"/>
    <s v="Go to Colorado and run a food truck with homemade food of all kinds."/>
    <x v="57"/>
    <n v="2"/>
    <x v="2"/>
    <s v="US"/>
    <s v="USD"/>
    <n v="1467080613"/>
    <n v="1461896613"/>
    <b v="0"/>
    <x v="84"/>
    <b v="0"/>
    <s v="food/food trucks"/>
    <n v="2E-3"/>
    <n v="1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x v="32"/>
    <n v="2"/>
    <x v="2"/>
    <s v="US"/>
    <s v="USD"/>
    <n v="1425791697"/>
    <n v="1423199697"/>
    <b v="0"/>
    <x v="84"/>
    <b v="0"/>
    <s v="food/food trucks"/>
    <n v="1.4285714285714287E-2"/>
    <n v="1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x v="3"/>
    <n v="0"/>
    <x v="2"/>
    <s v="US"/>
    <s v="USD"/>
    <n v="1456608943"/>
    <n v="1454016943"/>
    <b v="0"/>
    <x v="78"/>
    <b v="0"/>
    <s v="food/food trucks"/>
    <n v="0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x v="22"/>
    <n v="26"/>
    <x v="2"/>
    <s v="US"/>
    <s v="USD"/>
    <n v="1438662474"/>
    <n v="1435206474"/>
    <b v="0"/>
    <x v="84"/>
    <b v="0"/>
    <s v="food/food trucks"/>
    <n v="0.13"/>
    <n v="1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x v="65"/>
    <n v="1224"/>
    <x v="2"/>
    <s v="SE"/>
    <s v="SEK"/>
    <n v="1444027186"/>
    <n v="1441435186"/>
    <b v="0"/>
    <x v="80"/>
    <b v="0"/>
    <s v="food/food trucks"/>
    <n v="0.48960000000000004"/>
    <n v="1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x v="349"/>
    <n v="45"/>
    <x v="2"/>
    <s v="CA"/>
    <s v="CAD"/>
    <n v="1454078770"/>
    <n v="1448894770"/>
    <b v="0"/>
    <x v="84"/>
    <b v="0"/>
    <s v="food/food trucks"/>
    <n v="3.8461538461538464E-2"/>
    <n v="1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x v="6"/>
    <n v="0"/>
    <x v="2"/>
    <s v="US"/>
    <s v="USD"/>
    <n v="1426615200"/>
    <n v="1422400188"/>
    <b v="0"/>
    <x v="78"/>
    <b v="0"/>
    <s v="food/food trucks"/>
    <n v="0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x v="36"/>
    <n v="50"/>
    <x v="2"/>
    <s v="US"/>
    <s v="USD"/>
    <n v="1449529062"/>
    <n v="1444341462"/>
    <b v="0"/>
    <x v="29"/>
    <b v="0"/>
    <s v="food/food trucks"/>
    <n v="0.33333333333333337"/>
    <n v="1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x v="3"/>
    <n v="0"/>
    <x v="2"/>
    <s v="US"/>
    <s v="USD"/>
    <n v="1445197129"/>
    <n v="1442605129"/>
    <b v="0"/>
    <x v="78"/>
    <b v="0"/>
    <s v="food/food trucks"/>
    <n v="0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x v="10"/>
    <n v="10"/>
    <x v="2"/>
    <s v="BE"/>
    <s v="EUR"/>
    <n v="1455399313"/>
    <n v="1452807313"/>
    <b v="0"/>
    <x v="84"/>
    <b v="0"/>
    <s v="food/food trucks"/>
    <n v="0.2"/>
    <n v="1"/>
    <n v="5"/>
    <x v="7"/>
    <s v="food trucks"/>
    <x v="2440"/>
    <d v="2016-02-13T21:35:13"/>
  </r>
  <r>
    <n v="2441"/>
    <s v="Bring Alchemy Pops to the People!"/>
    <s v="YOU can help Alchemy Pops POP up on a street near you!"/>
    <x v="51"/>
    <n v="8091"/>
    <x v="0"/>
    <s v="US"/>
    <s v="USD"/>
    <n v="1437627540"/>
    <n v="1435806054"/>
    <b v="0"/>
    <x v="280"/>
    <b v="1"/>
    <s v="food/small batch"/>
    <n v="107.88"/>
    <n v="10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x v="95"/>
    <n v="30226"/>
    <x v="0"/>
    <s v="US"/>
    <s v="USD"/>
    <n v="1426777228"/>
    <n v="1424188828"/>
    <b v="0"/>
    <x v="459"/>
    <b v="1"/>
    <s v="food/small batch"/>
    <n v="125.94166666666666"/>
    <n v="12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x v="22"/>
    <n v="40502.99"/>
    <x v="0"/>
    <s v="US"/>
    <s v="USD"/>
    <n v="1408114822"/>
    <n v="1405522822"/>
    <b v="0"/>
    <x v="409"/>
    <b v="1"/>
    <s v="food/small batch"/>
    <n v="202.51495"/>
    <n v="203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x v="9"/>
    <n v="3258"/>
    <x v="0"/>
    <s v="US"/>
    <s v="USD"/>
    <n v="1464199591"/>
    <n v="1461607591"/>
    <b v="0"/>
    <x v="42"/>
    <b v="1"/>
    <s v="food/small batch"/>
    <n v="108.60000000000001"/>
    <n v="109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x v="10"/>
    <n v="8640"/>
    <x v="0"/>
    <s v="US"/>
    <s v="USD"/>
    <n v="1443242021"/>
    <n v="1440650021"/>
    <b v="0"/>
    <x v="248"/>
    <b v="1"/>
    <s v="food/small batch"/>
    <n v="172.8"/>
    <n v="173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x v="10"/>
    <n v="8399"/>
    <x v="0"/>
    <s v="US"/>
    <s v="USD"/>
    <n v="1480174071"/>
    <n v="1477578471"/>
    <b v="0"/>
    <x v="112"/>
    <b v="1"/>
    <s v="food/small batch"/>
    <n v="167.98"/>
    <n v="16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x v="30"/>
    <n v="10680"/>
    <x v="0"/>
    <s v="US"/>
    <s v="USD"/>
    <n v="1478923200"/>
    <n v="1476184593"/>
    <b v="0"/>
    <x v="152"/>
    <b v="1"/>
    <s v="food/small batch"/>
    <n v="427.20000000000005"/>
    <n v="428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x v="44"/>
    <n v="430"/>
    <x v="0"/>
    <s v="US"/>
    <s v="USD"/>
    <n v="1472621760"/>
    <n v="1472110513"/>
    <b v="0"/>
    <x v="82"/>
    <b v="1"/>
    <s v="food/small batch"/>
    <n v="107.5"/>
    <n v="108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x v="3"/>
    <n v="10800"/>
    <x v="0"/>
    <s v="US"/>
    <s v="USD"/>
    <n v="1417321515"/>
    <n v="1414725915"/>
    <b v="0"/>
    <x v="148"/>
    <b v="1"/>
    <s v="food/small batch"/>
    <n v="108"/>
    <n v="1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x v="36"/>
    <n v="15230.03"/>
    <x v="0"/>
    <s v="US"/>
    <s v="USD"/>
    <n v="1414465860"/>
    <n v="1411177456"/>
    <b v="0"/>
    <x v="332"/>
    <b v="1"/>
    <s v="food/small batch"/>
    <n v="101.53353333333335"/>
    <n v="102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x v="3"/>
    <n v="11545"/>
    <x v="0"/>
    <s v="US"/>
    <s v="USD"/>
    <n v="1488750490"/>
    <n v="1487022490"/>
    <b v="0"/>
    <x v="153"/>
    <b v="1"/>
    <s v="food/small batch"/>
    <n v="115.45"/>
    <n v="116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x v="20"/>
    <n v="801"/>
    <x v="0"/>
    <s v="US"/>
    <s v="USD"/>
    <n v="1451430000"/>
    <n v="1448914500"/>
    <b v="0"/>
    <x v="41"/>
    <b v="1"/>
    <s v="food/small batch"/>
    <n v="133.5"/>
    <n v="134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x v="9"/>
    <n v="4641"/>
    <x v="0"/>
    <s v="US"/>
    <s v="USD"/>
    <n v="1486053409"/>
    <n v="1483461409"/>
    <b v="0"/>
    <x v="85"/>
    <b v="1"/>
    <s v="food/small batch"/>
    <n v="154.69999999999999"/>
    <n v="155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x v="19"/>
    <n v="35296"/>
    <x v="0"/>
    <s v="US"/>
    <s v="USD"/>
    <n v="1489207808"/>
    <n v="1486183808"/>
    <b v="0"/>
    <x v="208"/>
    <b v="1"/>
    <s v="food/small batch"/>
    <n v="100.84571428571429"/>
    <n v="101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x v="43"/>
    <n v="546"/>
    <x v="0"/>
    <s v="US"/>
    <s v="USD"/>
    <n v="1461177950"/>
    <n v="1458758750"/>
    <b v="0"/>
    <x v="38"/>
    <b v="1"/>
    <s v="food/small batch"/>
    <n v="182"/>
    <n v="1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x v="15"/>
    <n v="2713"/>
    <x v="0"/>
    <s v="US"/>
    <s v="USD"/>
    <n v="1488063839"/>
    <n v="1485471839"/>
    <b v="0"/>
    <x v="85"/>
    <b v="1"/>
    <s v="food/small batch"/>
    <n v="180.86666666666667"/>
    <n v="181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x v="165"/>
    <n v="23530"/>
    <x v="0"/>
    <s v="US"/>
    <s v="USD"/>
    <n v="1458826056"/>
    <n v="1456237656"/>
    <b v="0"/>
    <x v="204"/>
    <b v="1"/>
    <s v="food/small batch"/>
    <n v="102.30434782608695"/>
    <n v="103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x v="10"/>
    <n v="5509"/>
    <x v="0"/>
    <s v="US"/>
    <s v="USD"/>
    <n v="1465498800"/>
    <n v="1462481718"/>
    <b v="0"/>
    <x v="144"/>
    <b v="1"/>
    <s v="food/small batch"/>
    <n v="110.17999999999999"/>
    <n v="111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x v="11"/>
    <n v="30675"/>
    <x v="0"/>
    <s v="US"/>
    <s v="USD"/>
    <n v="1458742685"/>
    <n v="1454858285"/>
    <b v="0"/>
    <x v="460"/>
    <b v="1"/>
    <s v="food/small batch"/>
    <n v="102.25"/>
    <n v="103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x v="0"/>
    <n v="8567"/>
    <x v="0"/>
    <s v="US"/>
    <s v="USD"/>
    <n v="1483417020"/>
    <n v="1480480167"/>
    <b v="0"/>
    <x v="32"/>
    <b v="1"/>
    <s v="food/small batch"/>
    <n v="100.78823529411764"/>
    <n v="101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x v="51"/>
    <n v="7785"/>
    <x v="0"/>
    <s v="US"/>
    <s v="USD"/>
    <n v="1317438000"/>
    <n v="1314577097"/>
    <b v="0"/>
    <x v="48"/>
    <b v="1"/>
    <s v="music/indie rock"/>
    <n v="103.8"/>
    <n v="104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x v="9"/>
    <n v="3321.25"/>
    <x v="0"/>
    <s v="US"/>
    <s v="USD"/>
    <n v="1342672096"/>
    <n v="1340944096"/>
    <b v="0"/>
    <x v="248"/>
    <b v="1"/>
    <s v="music/indie rock"/>
    <n v="110.70833333333334"/>
    <n v="111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x v="13"/>
    <n v="2325"/>
    <x v="0"/>
    <s v="US"/>
    <s v="USD"/>
    <n v="1366138800"/>
    <n v="1362710425"/>
    <b v="0"/>
    <x v="11"/>
    <b v="1"/>
    <s v="music/indie rock"/>
    <n v="116.25000000000001"/>
    <n v="117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x v="13"/>
    <n v="2222"/>
    <x v="0"/>
    <s v="CA"/>
    <s v="CAD"/>
    <n v="1443641340"/>
    <n v="1441143397"/>
    <b v="0"/>
    <x v="68"/>
    <b v="1"/>
    <s v="music/indie rock"/>
    <n v="111.1"/>
    <n v="112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x v="176"/>
    <n v="1261"/>
    <x v="0"/>
    <s v="US"/>
    <s v="USD"/>
    <n v="1348420548"/>
    <n v="1345828548"/>
    <b v="0"/>
    <x v="53"/>
    <b v="1"/>
    <s v="music/indie rock"/>
    <n v="180.14285714285714"/>
    <n v="181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x v="30"/>
    <n v="2500"/>
    <x v="0"/>
    <s v="US"/>
    <s v="USD"/>
    <n v="1368066453"/>
    <n v="1365474453"/>
    <b v="0"/>
    <x v="47"/>
    <b v="1"/>
    <s v="music/indie rock"/>
    <n v="100"/>
    <n v="100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x v="28"/>
    <n v="1185"/>
    <x v="0"/>
    <s v="US"/>
    <s v="USD"/>
    <n v="1336669200"/>
    <n v="1335473931"/>
    <b v="0"/>
    <x v="68"/>
    <b v="1"/>
    <s v="music/indie rock"/>
    <n v="118.5"/>
    <n v="119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x v="13"/>
    <n v="2144.34"/>
    <x v="0"/>
    <s v="US"/>
    <s v="USD"/>
    <n v="1351400400"/>
    <n v="1348285321"/>
    <b v="0"/>
    <x v="6"/>
    <b v="1"/>
    <s v="music/indie rock"/>
    <n v="107.21700000000001"/>
    <n v="108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x v="38"/>
    <n v="1364"/>
    <x v="0"/>
    <s v="US"/>
    <s v="USD"/>
    <n v="1297160329"/>
    <n v="1295000329"/>
    <b v="0"/>
    <x v="5"/>
    <b v="1"/>
    <s v="music/indie rock"/>
    <n v="113.66666666666667"/>
    <n v="114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x v="28"/>
    <n v="1031.6400000000001"/>
    <x v="0"/>
    <s v="US"/>
    <s v="USD"/>
    <n v="1337824055"/>
    <n v="1335232055"/>
    <b v="0"/>
    <x v="17"/>
    <b v="1"/>
    <s v="music/indie rock"/>
    <n v="103.16400000000002"/>
    <n v="104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x v="2"/>
    <n v="640"/>
    <x v="0"/>
    <s v="US"/>
    <s v="USD"/>
    <n v="1327535392"/>
    <n v="1324079392"/>
    <b v="0"/>
    <x v="57"/>
    <b v="1"/>
    <s v="music/indie rock"/>
    <n v="128"/>
    <n v="1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x v="51"/>
    <n v="10182.02"/>
    <x v="0"/>
    <s v="US"/>
    <s v="USD"/>
    <n v="1283562180"/>
    <n v="1277433980"/>
    <b v="0"/>
    <x v="201"/>
    <b v="1"/>
    <s v="music/indie rock"/>
    <n v="135.76026666666667"/>
    <n v="136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x v="13"/>
    <n v="2000"/>
    <x v="0"/>
    <s v="US"/>
    <s v="USD"/>
    <n v="1352573869"/>
    <n v="1349978269"/>
    <b v="0"/>
    <x v="5"/>
    <b v="1"/>
    <s v="music/indie rock"/>
    <n v="100"/>
    <n v="100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x v="10"/>
    <n v="5000.18"/>
    <x v="0"/>
    <s v="US"/>
    <s v="USD"/>
    <n v="1286756176"/>
    <n v="1282868176"/>
    <b v="0"/>
    <x v="44"/>
    <b v="1"/>
    <s v="music/indie rock"/>
    <n v="100.00360000000002"/>
    <n v="101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x v="30"/>
    <n v="2618"/>
    <x v="0"/>
    <s v="US"/>
    <s v="USD"/>
    <n v="1278799200"/>
    <n v="1273647255"/>
    <b v="0"/>
    <x v="75"/>
    <b v="1"/>
    <s v="music/indie rock"/>
    <n v="104.71999999999998"/>
    <n v="105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x v="50"/>
    <n v="3360.72"/>
    <x v="0"/>
    <s v="US"/>
    <s v="USD"/>
    <n v="1415004770"/>
    <n v="1412149970"/>
    <b v="0"/>
    <x v="165"/>
    <b v="1"/>
    <s v="music/indie rock"/>
    <n v="105.02249999999999"/>
    <n v="106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x v="47"/>
    <n v="1285"/>
    <x v="0"/>
    <s v="US"/>
    <s v="USD"/>
    <n v="1344789345"/>
    <n v="1340901345"/>
    <b v="0"/>
    <x v="14"/>
    <b v="1"/>
    <s v="music/indie rock"/>
    <n v="171.33333333333334"/>
    <n v="172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x v="6"/>
    <n v="10200"/>
    <x v="0"/>
    <s v="US"/>
    <s v="USD"/>
    <n v="1358117313"/>
    <n v="1355525313"/>
    <b v="0"/>
    <x v="1"/>
    <b v="1"/>
    <s v="music/indie rock"/>
    <n v="127.49999999999999"/>
    <n v="128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x v="43"/>
    <n v="400.33"/>
    <x v="0"/>
    <s v="US"/>
    <s v="USD"/>
    <n v="1343440800"/>
    <n v="1342545994"/>
    <b v="0"/>
    <x v="38"/>
    <b v="1"/>
    <s v="music/indie rock"/>
    <n v="133.44333333333333"/>
    <n v="134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x v="13"/>
    <n v="2000"/>
    <x v="0"/>
    <s v="US"/>
    <s v="USD"/>
    <n v="1444516084"/>
    <n v="1439332084"/>
    <b v="0"/>
    <x v="22"/>
    <b v="1"/>
    <s v="music/indie rock"/>
    <n v="100"/>
    <n v="100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x v="23"/>
    <n v="4516.4399999999996"/>
    <x v="0"/>
    <s v="US"/>
    <s v="USD"/>
    <n v="1335799808"/>
    <n v="1333207808"/>
    <b v="0"/>
    <x v="195"/>
    <b v="1"/>
    <s v="music/indie rock"/>
    <n v="112.91099999999999"/>
    <n v="113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x v="28"/>
    <n v="1001"/>
    <x v="0"/>
    <s v="US"/>
    <s v="USD"/>
    <n v="1312224383"/>
    <n v="1308336383"/>
    <b v="0"/>
    <x v="20"/>
    <b v="1"/>
    <s v="music/indie rock"/>
    <n v="100.1"/>
    <n v="101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x v="184"/>
    <n v="1251"/>
    <x v="0"/>
    <s v="US"/>
    <s v="USD"/>
    <n v="1335891603"/>
    <n v="1330711203"/>
    <b v="0"/>
    <x v="10"/>
    <b v="1"/>
    <s v="music/indie rock"/>
    <n v="113.72727272727272"/>
    <n v="114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x v="8"/>
    <n v="4176.1099999999997"/>
    <x v="0"/>
    <s v="US"/>
    <s v="USD"/>
    <n v="1316124003"/>
    <n v="1313532003"/>
    <b v="0"/>
    <x v="240"/>
    <b v="1"/>
    <s v="music/indie rock"/>
    <n v="119.31742857142855"/>
    <n v="120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x v="13"/>
    <n v="2065"/>
    <x v="0"/>
    <s v="US"/>
    <s v="USD"/>
    <n v="1318463879"/>
    <n v="1315439879"/>
    <b v="0"/>
    <x v="14"/>
    <b v="1"/>
    <s v="music/indie rock"/>
    <n v="103.25"/>
    <n v="104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x v="43"/>
    <n v="797"/>
    <x v="0"/>
    <s v="US"/>
    <s v="USD"/>
    <n v="1335113976"/>
    <n v="1332521976"/>
    <b v="0"/>
    <x v="209"/>
    <b v="1"/>
    <s v="music/indie rock"/>
    <n v="265.66666666666669"/>
    <n v="266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x v="15"/>
    <n v="1500.76"/>
    <x v="0"/>
    <s v="US"/>
    <s v="USD"/>
    <n v="1338083997"/>
    <n v="1335491997"/>
    <b v="0"/>
    <x v="44"/>
    <b v="1"/>
    <s v="music/indie rock"/>
    <n v="100.05066666666667"/>
    <n v="101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x v="9"/>
    <n v="3201"/>
    <x v="0"/>
    <s v="US"/>
    <s v="USD"/>
    <n v="1321459908"/>
    <n v="1318864308"/>
    <b v="0"/>
    <x v="71"/>
    <b v="1"/>
    <s v="music/indie rock"/>
    <n v="106.69999999999999"/>
    <n v="107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x v="8"/>
    <n v="4678.5"/>
    <x v="0"/>
    <s v="US"/>
    <s v="USD"/>
    <n v="1368117239"/>
    <n v="1365525239"/>
    <b v="0"/>
    <x v="11"/>
    <b v="1"/>
    <s v="music/indie rock"/>
    <n v="133.67142857142858"/>
    <n v="134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x v="2"/>
    <n v="607"/>
    <x v="0"/>
    <s v="US"/>
    <s v="USD"/>
    <n v="1340429276"/>
    <n v="1335245276"/>
    <b v="0"/>
    <x v="38"/>
    <b v="1"/>
    <s v="music/indie rock"/>
    <n v="121.39999999999999"/>
    <n v="122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x v="2"/>
    <n v="516"/>
    <x v="0"/>
    <s v="US"/>
    <s v="USD"/>
    <n v="1295142660"/>
    <n v="1293739714"/>
    <b v="0"/>
    <x v="73"/>
    <b v="1"/>
    <s v="music/indie rock"/>
    <n v="103.2"/>
    <n v="104"/>
    <n v="51.6"/>
    <x v="4"/>
    <s v="indie rock"/>
    <x v="2491"/>
    <d v="2011-01-16T01:51:00"/>
  </r>
  <r>
    <n v="2492"/>
    <s v="SUPER NICE EP 2012"/>
    <s v="We're a band from Hawaii trying to produce our first EP and we need help!"/>
    <x v="20"/>
    <n v="750"/>
    <x v="0"/>
    <s v="US"/>
    <s v="USD"/>
    <n v="1339840740"/>
    <n v="1335397188"/>
    <b v="0"/>
    <x v="74"/>
    <b v="1"/>
    <s v="music/indie rock"/>
    <n v="125"/>
    <n v="1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x v="22"/>
    <n v="25740"/>
    <x v="0"/>
    <s v="US"/>
    <s v="USD"/>
    <n v="1367208140"/>
    <n v="1363320140"/>
    <b v="0"/>
    <x v="461"/>
    <b v="1"/>
    <s v="music/indie rock"/>
    <n v="128.69999999999999"/>
    <n v="12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x v="15"/>
    <n v="1515.08"/>
    <x v="0"/>
    <s v="US"/>
    <s v="USD"/>
    <n v="1337786944"/>
    <n v="1335194944"/>
    <b v="0"/>
    <x v="70"/>
    <b v="1"/>
    <s v="music/indie rock"/>
    <n v="101.00533333333333"/>
    <n v="102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x v="15"/>
    <n v="1913.05"/>
    <x v="0"/>
    <s v="US"/>
    <s v="USD"/>
    <n v="1339022575"/>
    <n v="1336430575"/>
    <b v="0"/>
    <x v="288"/>
    <b v="1"/>
    <s v="music/indie rock"/>
    <n v="127.53666666666665"/>
    <n v="128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x v="12"/>
    <n v="6000"/>
    <x v="0"/>
    <s v="US"/>
    <s v="USD"/>
    <n v="1364597692"/>
    <n v="1361577292"/>
    <b v="0"/>
    <x v="73"/>
    <b v="1"/>
    <s v="music/indie rock"/>
    <n v="100"/>
    <n v="100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x v="23"/>
    <n v="4510.8599999999997"/>
    <x v="0"/>
    <s v="US"/>
    <s v="USD"/>
    <n v="1312578338"/>
    <n v="1309986338"/>
    <b v="0"/>
    <x v="66"/>
    <b v="1"/>
    <s v="music/indie rock"/>
    <n v="112.7715"/>
    <n v="113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x v="28"/>
    <n v="1056"/>
    <x v="0"/>
    <s v="US"/>
    <s v="USD"/>
    <n v="1422400387"/>
    <n v="1421190787"/>
    <b v="0"/>
    <x v="9"/>
    <b v="1"/>
    <s v="music/indie rock"/>
    <n v="105.60000000000001"/>
    <n v="10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x v="23"/>
    <n v="8105"/>
    <x v="0"/>
    <s v="US"/>
    <s v="USD"/>
    <n v="1356976800"/>
    <n v="1352820837"/>
    <b v="0"/>
    <x v="203"/>
    <b v="1"/>
    <s v="music/indie rock"/>
    <n v="202.625"/>
    <n v="203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x v="20"/>
    <n v="680"/>
    <x v="0"/>
    <s v="US"/>
    <s v="USD"/>
    <n v="1340476375"/>
    <n v="1337884375"/>
    <b v="0"/>
    <x v="60"/>
    <b v="1"/>
    <s v="music/indie rock"/>
    <n v="113.33333333333333"/>
    <n v="114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x v="34"/>
    <n v="281"/>
    <x v="2"/>
    <s v="CA"/>
    <s v="CAD"/>
    <n v="1443379104"/>
    <n v="1440787104"/>
    <b v="0"/>
    <x v="63"/>
    <b v="0"/>
    <s v="food/restaurants"/>
    <n v="2.5545454545454547"/>
    <n v="3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x v="74"/>
    <n v="86"/>
    <x v="2"/>
    <s v="US"/>
    <s v="USD"/>
    <n v="1411328918"/>
    <n v="1407440918"/>
    <b v="0"/>
    <x v="81"/>
    <b v="0"/>
    <s v="food/restaurants"/>
    <n v="7.8181818181818186E-2"/>
    <n v="1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x v="3"/>
    <n v="0"/>
    <x v="2"/>
    <s v="US"/>
    <s v="USD"/>
    <n v="1465333560"/>
    <n v="1462743308"/>
    <b v="0"/>
    <x v="78"/>
    <b v="0"/>
    <s v="food/restaurants"/>
    <n v="0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x v="19"/>
    <n v="0"/>
    <x v="2"/>
    <s v="US"/>
    <s v="USD"/>
    <n v="1416014534"/>
    <n v="1413418934"/>
    <b v="0"/>
    <x v="78"/>
    <b v="0"/>
    <s v="food/restaurants"/>
    <n v="0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x v="39"/>
    <n v="0"/>
    <x v="2"/>
    <s v="US"/>
    <s v="USD"/>
    <n v="1426292416"/>
    <n v="1423704016"/>
    <b v="0"/>
    <x v="78"/>
    <b v="0"/>
    <s v="food/restaurants"/>
    <n v="0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x v="10"/>
    <n v="30"/>
    <x v="2"/>
    <s v="GB"/>
    <s v="GBP"/>
    <n v="1443906000"/>
    <n v="1441955269"/>
    <b v="0"/>
    <x v="84"/>
    <b v="0"/>
    <s v="food/restaurants"/>
    <n v="0.6"/>
    <n v="1"/>
    <n v="15"/>
    <x v="7"/>
    <s v="restaurants"/>
    <x v="2506"/>
    <d v="2015-10-03T21:00:00"/>
  </r>
  <r>
    <n v="2507"/>
    <s v="Help Cafe Talavera get a New Kitchen!"/>
    <s v="Unique dishes for a unique city!."/>
    <x v="350"/>
    <n v="0"/>
    <x v="2"/>
    <s v="US"/>
    <s v="USD"/>
    <n v="1431308704"/>
    <n v="1428716704"/>
    <b v="0"/>
    <x v="78"/>
    <b v="0"/>
    <s v="food/restaurants"/>
    <n v="0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x v="22"/>
    <n v="0"/>
    <x v="2"/>
    <s v="US"/>
    <s v="USD"/>
    <n v="1408056634"/>
    <n v="1405464634"/>
    <b v="0"/>
    <x v="78"/>
    <b v="0"/>
    <s v="food/restaurants"/>
    <n v="0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x v="75"/>
    <n v="1000"/>
    <x v="2"/>
    <s v="GB"/>
    <s v="GBP"/>
    <n v="1429554349"/>
    <n v="1424719549"/>
    <b v="0"/>
    <x v="33"/>
    <b v="0"/>
    <s v="food/restaurants"/>
    <n v="1.0526315789473684"/>
    <n v="2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x v="63"/>
    <n v="75"/>
    <x v="2"/>
    <s v="US"/>
    <s v="USD"/>
    <n v="1431647772"/>
    <n v="1426463772"/>
    <b v="0"/>
    <x v="84"/>
    <b v="0"/>
    <s v="food/restaurants"/>
    <n v="0.15"/>
    <n v="1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x v="57"/>
    <n v="0"/>
    <x v="2"/>
    <s v="GB"/>
    <s v="GBP"/>
    <n v="1454323413"/>
    <n v="1451731413"/>
    <b v="0"/>
    <x v="78"/>
    <b v="0"/>
    <s v="food/restaurants"/>
    <n v="0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x v="146"/>
    <n v="0"/>
    <x v="2"/>
    <s v="US"/>
    <s v="USD"/>
    <n v="1418504561"/>
    <n v="1417208561"/>
    <b v="0"/>
    <x v="78"/>
    <b v="0"/>
    <s v="food/restaurants"/>
    <n v="0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x v="237"/>
    <n v="0"/>
    <x v="2"/>
    <s v="DE"/>
    <s v="EUR"/>
    <n v="1488067789"/>
    <n v="1482883789"/>
    <b v="0"/>
    <x v="78"/>
    <b v="0"/>
    <s v="food/restaurants"/>
    <n v="0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x v="14"/>
    <n v="210"/>
    <x v="2"/>
    <s v="US"/>
    <s v="USD"/>
    <n v="1408526477"/>
    <n v="1407057677"/>
    <b v="0"/>
    <x v="80"/>
    <b v="0"/>
    <s v="food/restaurants"/>
    <n v="1.7500000000000002"/>
    <n v="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x v="10"/>
    <n v="930"/>
    <x v="2"/>
    <s v="US"/>
    <s v="USD"/>
    <n v="1424635753"/>
    <n v="1422043753"/>
    <b v="0"/>
    <x v="8"/>
    <b v="0"/>
    <s v="food/restaurants"/>
    <n v="18.600000000000001"/>
    <n v="19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x v="29"/>
    <n v="0"/>
    <x v="2"/>
    <s v="US"/>
    <s v="USD"/>
    <n v="1417279252"/>
    <n v="1414683652"/>
    <b v="0"/>
    <x v="78"/>
    <b v="0"/>
    <s v="food/restaurants"/>
    <n v="0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x v="102"/>
    <n v="1767"/>
    <x v="2"/>
    <s v="CA"/>
    <s v="CAD"/>
    <n v="1426788930"/>
    <n v="1424200530"/>
    <b v="0"/>
    <x v="51"/>
    <b v="0"/>
    <s v="food/restaurants"/>
    <n v="9.8166666666666664"/>
    <n v="10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x v="10"/>
    <n v="0"/>
    <x v="2"/>
    <s v="US"/>
    <s v="USD"/>
    <n v="1415899228"/>
    <n v="1413303628"/>
    <b v="0"/>
    <x v="78"/>
    <b v="0"/>
    <s v="food/restaurants"/>
    <n v="0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x v="60"/>
    <n v="65"/>
    <x v="2"/>
    <s v="US"/>
    <s v="USD"/>
    <n v="1405741404"/>
    <n v="1403149404"/>
    <b v="0"/>
    <x v="80"/>
    <b v="0"/>
    <s v="food/restaurants"/>
    <n v="4.3333333333333335E-2"/>
    <n v="1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x v="57"/>
    <n v="0"/>
    <x v="2"/>
    <s v="US"/>
    <s v="USD"/>
    <n v="1476559260"/>
    <n v="1472567085"/>
    <b v="0"/>
    <x v="78"/>
    <b v="0"/>
    <s v="food/restaurants"/>
    <n v="0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x v="78"/>
    <n v="13685.99"/>
    <x v="0"/>
    <s v="US"/>
    <s v="USD"/>
    <n v="1444778021"/>
    <n v="1442963621"/>
    <b v="0"/>
    <x v="462"/>
    <b v="1"/>
    <s v="music/classical music"/>
    <n v="109.48792"/>
    <n v="110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x v="10"/>
    <n v="5000"/>
    <x v="0"/>
    <s v="US"/>
    <s v="USD"/>
    <n v="1461336720"/>
    <n v="1459431960"/>
    <b v="0"/>
    <x v="74"/>
    <b v="1"/>
    <s v="music/classical music"/>
    <n v="100"/>
    <n v="100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x v="42"/>
    <n v="1408"/>
    <x v="0"/>
    <s v="US"/>
    <s v="USD"/>
    <n v="1416270292"/>
    <n v="1413674692"/>
    <b v="0"/>
    <x v="55"/>
    <b v="1"/>
    <s v="music/classical music"/>
    <n v="156.44444444444446"/>
    <n v="157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x v="51"/>
    <n v="7620"/>
    <x v="0"/>
    <s v="US"/>
    <s v="USD"/>
    <n v="1419136200"/>
    <n v="1416338557"/>
    <b v="0"/>
    <x v="68"/>
    <b v="1"/>
    <s v="music/classical music"/>
    <n v="101.6"/>
    <n v="102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x v="6"/>
    <n v="8026"/>
    <x v="0"/>
    <s v="US"/>
    <s v="USD"/>
    <n v="1340914571"/>
    <n v="1338322571"/>
    <b v="0"/>
    <x v="144"/>
    <b v="1"/>
    <s v="music/classical music"/>
    <n v="100.325"/>
    <n v="101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x v="23"/>
    <n v="4518"/>
    <x v="0"/>
    <s v="US"/>
    <s v="USD"/>
    <n v="1418014740"/>
    <n v="1415585474"/>
    <b v="0"/>
    <x v="51"/>
    <b v="1"/>
    <s v="music/classical music"/>
    <n v="112.94999999999999"/>
    <n v="113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x v="23"/>
    <n v="4085"/>
    <x v="0"/>
    <s v="US"/>
    <s v="USD"/>
    <n v="1382068740"/>
    <n v="1380477691"/>
    <b v="0"/>
    <x v="26"/>
    <b v="1"/>
    <s v="music/classical music"/>
    <n v="102.125"/>
    <n v="103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x v="23"/>
    <n v="4289.99"/>
    <x v="0"/>
    <s v="GB"/>
    <s v="GBP"/>
    <n v="1440068400"/>
    <n v="1438459303"/>
    <b v="0"/>
    <x v="75"/>
    <b v="1"/>
    <s v="music/classical music"/>
    <n v="107.24974999999999"/>
    <n v="108"/>
    <n v="52.962839506172834"/>
    <x v="4"/>
    <s v="classical music"/>
    <x v="2528"/>
    <d v="2015-08-20T11:00:00"/>
  </r>
  <r>
    <n v="2529"/>
    <s v="UrbanArias is DC's Contemporary Opera Company"/>
    <s v="Opera. Short. New."/>
    <x v="12"/>
    <n v="6257"/>
    <x v="0"/>
    <s v="US"/>
    <s v="USD"/>
    <n v="1332636975"/>
    <n v="1328752575"/>
    <b v="0"/>
    <x v="88"/>
    <b v="1"/>
    <s v="music/classical music"/>
    <n v="104.28333333333333"/>
    <n v="105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x v="115"/>
    <n v="6500"/>
    <x v="0"/>
    <s v="US"/>
    <s v="USD"/>
    <n v="1429505400"/>
    <n v="1426711505"/>
    <b v="0"/>
    <x v="53"/>
    <b v="1"/>
    <s v="music/classical music"/>
    <n v="100"/>
    <n v="100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x v="37"/>
    <n v="4518"/>
    <x v="0"/>
    <s v="US"/>
    <s v="USD"/>
    <n v="1439611140"/>
    <n v="1437668354"/>
    <b v="0"/>
    <x v="42"/>
    <b v="1"/>
    <s v="music/classical music"/>
    <n v="100.4"/>
    <n v="101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x v="23"/>
    <n v="5045"/>
    <x v="0"/>
    <s v="US"/>
    <s v="USD"/>
    <n v="1345148566"/>
    <n v="1342556566"/>
    <b v="0"/>
    <x v="65"/>
    <b v="1"/>
    <s v="music/classical music"/>
    <n v="126.125"/>
    <n v="127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x v="51"/>
    <n v="8300"/>
    <x v="0"/>
    <s v="US"/>
    <s v="USD"/>
    <n v="1362160868"/>
    <n v="1359568911"/>
    <b v="0"/>
    <x v="327"/>
    <b v="1"/>
    <s v="music/classical music"/>
    <n v="110.66666666666667"/>
    <n v="111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x v="13"/>
    <n v="2100"/>
    <x v="0"/>
    <s v="US"/>
    <s v="USD"/>
    <n v="1262325600"/>
    <n v="1257871712"/>
    <b v="0"/>
    <x v="25"/>
    <b v="1"/>
    <s v="music/classical music"/>
    <n v="105"/>
    <n v="105"/>
    <n v="150"/>
    <x v="4"/>
    <s v="classical music"/>
    <x v="2534"/>
    <d v="2010-01-01T06:00:00"/>
  </r>
  <r>
    <n v="2535"/>
    <s v="Mark Hayes Requiem Recording"/>
    <s v="Mark Hayes: Requiem Recording"/>
    <x v="22"/>
    <n v="20755"/>
    <x v="0"/>
    <s v="US"/>
    <s v="USD"/>
    <n v="1417463945"/>
    <n v="1414781945"/>
    <b v="0"/>
    <x v="76"/>
    <b v="1"/>
    <s v="music/classical music"/>
    <n v="103.77499999999999"/>
    <n v="104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x v="251"/>
    <n v="29"/>
    <x v="0"/>
    <s v="US"/>
    <s v="USD"/>
    <n v="1375151566"/>
    <n v="1373337166"/>
    <b v="0"/>
    <x v="80"/>
    <b v="1"/>
    <s v="music/classical music"/>
    <n v="115.99999999999999"/>
    <n v="116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x v="28"/>
    <n v="1100"/>
    <x v="0"/>
    <s v="US"/>
    <s v="USD"/>
    <n v="1312212855"/>
    <n v="1307028855"/>
    <b v="0"/>
    <x v="202"/>
    <b v="1"/>
    <s v="music/classical music"/>
    <n v="110.00000000000001"/>
    <n v="110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x v="102"/>
    <n v="20343.169999999998"/>
    <x v="0"/>
    <s v="US"/>
    <s v="USD"/>
    <n v="1361681940"/>
    <n v="1359029661"/>
    <b v="0"/>
    <x v="333"/>
    <b v="1"/>
    <s v="music/classical music"/>
    <n v="113.01761111111111"/>
    <n v="114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x v="3"/>
    <n v="10025"/>
    <x v="0"/>
    <s v="US"/>
    <s v="USD"/>
    <n v="1422913152"/>
    <n v="1417729152"/>
    <b v="0"/>
    <x v="211"/>
    <b v="1"/>
    <s v="music/classical music"/>
    <n v="100.25"/>
    <n v="101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x v="30"/>
    <n v="2585"/>
    <x v="0"/>
    <s v="US"/>
    <s v="USD"/>
    <n v="1319904721"/>
    <n v="1314720721"/>
    <b v="0"/>
    <x v="74"/>
    <b v="1"/>
    <s v="music/classical music"/>
    <n v="103.4"/>
    <n v="10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x v="8"/>
    <n v="3746"/>
    <x v="0"/>
    <s v="GB"/>
    <s v="GBP"/>
    <n v="1380192418"/>
    <n v="1375008418"/>
    <b v="0"/>
    <x v="287"/>
    <b v="1"/>
    <s v="music/classical music"/>
    <n v="107.02857142857142"/>
    <n v="108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x v="176"/>
    <n v="725"/>
    <x v="0"/>
    <s v="US"/>
    <s v="USD"/>
    <n v="1380599940"/>
    <n v="1377252857"/>
    <b v="0"/>
    <x v="62"/>
    <b v="1"/>
    <s v="music/classical music"/>
    <n v="103.57142857142858"/>
    <n v="104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x v="49"/>
    <n v="391"/>
    <x v="0"/>
    <s v="US"/>
    <s v="USD"/>
    <n v="1293937200"/>
    <n v="1291257298"/>
    <b v="0"/>
    <x v="62"/>
    <b v="1"/>
    <s v="music/classical music"/>
    <n v="156.4"/>
    <n v="157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x v="10"/>
    <n v="5041"/>
    <x v="0"/>
    <s v="US"/>
    <s v="USD"/>
    <n v="1341750569"/>
    <n v="1339158569"/>
    <b v="0"/>
    <x v="7"/>
    <b v="1"/>
    <s v="music/classical music"/>
    <n v="100.82"/>
    <n v="101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x v="13"/>
    <n v="3906"/>
    <x v="0"/>
    <s v="US"/>
    <s v="USD"/>
    <n v="1424997000"/>
    <n v="1421983138"/>
    <b v="0"/>
    <x v="42"/>
    <b v="1"/>
    <s v="music/classical music"/>
    <n v="195.3"/>
    <n v="196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x v="8"/>
    <n v="3910"/>
    <x v="0"/>
    <s v="US"/>
    <s v="USD"/>
    <n v="1380949200"/>
    <n v="1378586179"/>
    <b v="0"/>
    <x v="71"/>
    <b v="1"/>
    <s v="music/classical music"/>
    <n v="111.71428571428572"/>
    <n v="11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x v="62"/>
    <n v="6592"/>
    <x v="0"/>
    <s v="US"/>
    <s v="USD"/>
    <n v="1333560803"/>
    <n v="1330972403"/>
    <b v="0"/>
    <x v="179"/>
    <b v="1"/>
    <s v="music/classical music"/>
    <n v="119.85454545454546"/>
    <n v="120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x v="12"/>
    <n v="6111"/>
    <x v="0"/>
    <s v="FR"/>
    <s v="EUR"/>
    <n v="1475209620"/>
    <n v="1473087637"/>
    <b v="0"/>
    <x v="77"/>
    <b v="1"/>
    <s v="music/classical music"/>
    <n v="101.85"/>
    <n v="102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x v="351"/>
    <n v="1614"/>
    <x v="0"/>
    <s v="GB"/>
    <s v="GBP"/>
    <n v="1370019600"/>
    <n v="1366999870"/>
    <b v="0"/>
    <x v="77"/>
    <b v="1"/>
    <s v="music/classical music"/>
    <n v="102.80254777070064"/>
    <n v="103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x v="115"/>
    <n v="6555"/>
    <x v="0"/>
    <s v="US"/>
    <s v="USD"/>
    <n v="1444276740"/>
    <n v="1439392406"/>
    <b v="0"/>
    <x v="3"/>
    <b v="1"/>
    <s v="music/classical music"/>
    <n v="100.84615384615385"/>
    <n v="101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x v="352"/>
    <n v="3775.5"/>
    <x v="0"/>
    <s v="US"/>
    <s v="USD"/>
    <n v="1332362880"/>
    <n v="1329890585"/>
    <b v="0"/>
    <x v="66"/>
    <b v="1"/>
    <s v="music/classical music"/>
    <n v="102.73469387755102"/>
    <n v="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x v="9"/>
    <n v="3195"/>
    <x v="0"/>
    <s v="US"/>
    <s v="USD"/>
    <n v="1488741981"/>
    <n v="1486149981"/>
    <b v="0"/>
    <x v="59"/>
    <b v="1"/>
    <s v="music/classical music"/>
    <n v="106.5"/>
    <n v="107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x v="15"/>
    <n v="2333"/>
    <x v="0"/>
    <s v="US"/>
    <s v="USD"/>
    <n v="1348202807"/>
    <n v="1343018807"/>
    <b v="0"/>
    <x v="65"/>
    <b v="1"/>
    <s v="music/classical music"/>
    <n v="155.53333333333333"/>
    <n v="156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x v="9"/>
    <n v="3684"/>
    <x v="0"/>
    <s v="US"/>
    <s v="USD"/>
    <n v="1433131140"/>
    <n v="1430445163"/>
    <b v="0"/>
    <x v="85"/>
    <b v="1"/>
    <s v="music/classical music"/>
    <n v="122.8"/>
    <n v="123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x v="13"/>
    <n v="2147"/>
    <x v="0"/>
    <s v="US"/>
    <s v="USD"/>
    <n v="1338219793"/>
    <n v="1335541393"/>
    <b v="0"/>
    <x v="2"/>
    <b v="1"/>
    <s v="music/classical music"/>
    <n v="107.35"/>
    <n v="108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x v="353"/>
    <n v="786"/>
    <x v="0"/>
    <s v="US"/>
    <s v="USD"/>
    <n v="1356392857"/>
    <n v="1352504857"/>
    <b v="0"/>
    <x v="69"/>
    <b v="1"/>
    <s v="music/classical music"/>
    <n v="105.50335570469798"/>
    <n v="106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x v="42"/>
    <n v="1066"/>
    <x v="0"/>
    <s v="GB"/>
    <s v="GBP"/>
    <n v="1400176386"/>
    <n v="1397584386"/>
    <b v="0"/>
    <x v="17"/>
    <b v="1"/>
    <s v="music/classical music"/>
    <n v="118.44444444444444"/>
    <n v="119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x v="21"/>
    <n v="1361"/>
    <x v="0"/>
    <s v="AU"/>
    <s v="AUD"/>
    <n v="1430488740"/>
    <n v="1427747906"/>
    <b v="0"/>
    <x v="59"/>
    <b v="1"/>
    <s v="music/classical music"/>
    <n v="108.88"/>
    <n v="109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x v="134"/>
    <n v="890"/>
    <x v="0"/>
    <s v="US"/>
    <s v="USD"/>
    <n v="1321385820"/>
    <n v="1318539484"/>
    <b v="0"/>
    <x v="20"/>
    <b v="1"/>
    <s v="music/classical music"/>
    <n v="111.25"/>
    <n v="112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x v="9"/>
    <n v="3003"/>
    <x v="0"/>
    <s v="GB"/>
    <s v="GBP"/>
    <n v="1425682174"/>
    <n v="1423090174"/>
    <b v="0"/>
    <x v="64"/>
    <b v="1"/>
    <s v="music/classical music"/>
    <n v="100.1"/>
    <n v="101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x v="57"/>
    <n v="0"/>
    <x v="1"/>
    <s v="CA"/>
    <s v="CAD"/>
    <n v="1444740089"/>
    <n v="1442148089"/>
    <b v="0"/>
    <x v="78"/>
    <b v="0"/>
    <s v="food/food trucks"/>
    <n v="0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x v="3"/>
    <n v="75"/>
    <x v="1"/>
    <s v="DE"/>
    <s v="EUR"/>
    <n v="1476189339"/>
    <n v="1471005339"/>
    <b v="0"/>
    <x v="83"/>
    <b v="0"/>
    <s v="food/food trucks"/>
    <n v="0.75"/>
    <n v="1"/>
    <n v="25"/>
    <x v="7"/>
    <s v="food trucks"/>
    <x v="2562"/>
    <d v="2016-10-11T12:35:39"/>
  </r>
  <r>
    <n v="2563"/>
    <s v="Phoenix Pearl Boba Tea Truck (Canceled)"/>
    <s v="Michigan based bubble tea and specialty ice cream food truck"/>
    <x v="22"/>
    <n v="0"/>
    <x v="1"/>
    <s v="US"/>
    <s v="USD"/>
    <n v="1438226451"/>
    <n v="1433042451"/>
    <b v="0"/>
    <x v="78"/>
    <b v="0"/>
    <s v="food/food trucks"/>
    <n v="0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x v="79"/>
    <n v="0"/>
    <x v="1"/>
    <s v="CA"/>
    <s v="CAD"/>
    <n v="1406854699"/>
    <n v="1404262699"/>
    <b v="0"/>
    <x v="78"/>
    <b v="0"/>
    <s v="food/food trucks"/>
    <n v="0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x v="3"/>
    <n v="100"/>
    <x v="1"/>
    <s v="US"/>
    <s v="USD"/>
    <n v="1462827000"/>
    <n v="1457710589"/>
    <b v="0"/>
    <x v="29"/>
    <b v="0"/>
    <s v="food/food trucks"/>
    <n v="1"/>
    <n v="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x v="19"/>
    <n v="0"/>
    <x v="1"/>
    <s v="US"/>
    <s v="USD"/>
    <n v="1408663948"/>
    <n v="1406071948"/>
    <b v="0"/>
    <x v="78"/>
    <b v="0"/>
    <s v="food/food trucks"/>
    <n v="0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x v="101"/>
    <n v="120"/>
    <x v="1"/>
    <s v="US"/>
    <s v="USD"/>
    <n v="1429823138"/>
    <n v="1427231138"/>
    <b v="0"/>
    <x v="84"/>
    <b v="0"/>
    <s v="food/food trucks"/>
    <n v="0.26666666666666666"/>
    <n v="1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x v="3"/>
    <n v="50"/>
    <x v="1"/>
    <s v="GB"/>
    <s v="GBP"/>
    <n v="1472745594"/>
    <n v="1470153594"/>
    <b v="0"/>
    <x v="29"/>
    <b v="0"/>
    <s v="food/food trucks"/>
    <n v="0.5"/>
    <n v="1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x v="115"/>
    <n v="145"/>
    <x v="1"/>
    <s v="US"/>
    <s v="USD"/>
    <n v="1442457112"/>
    <n v="1439865112"/>
    <b v="0"/>
    <x v="84"/>
    <b v="0"/>
    <s v="food/food trucks"/>
    <n v="2.2307692307692308"/>
    <n v="3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x v="39"/>
    <n v="59"/>
    <x v="1"/>
    <s v="US"/>
    <s v="USD"/>
    <n v="1486590035"/>
    <n v="1483998035"/>
    <b v="0"/>
    <x v="84"/>
    <b v="0"/>
    <s v="food/food trucks"/>
    <n v="0.84285714285714297"/>
    <n v="1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x v="57"/>
    <n v="250"/>
    <x v="1"/>
    <s v="AU"/>
    <s v="AUD"/>
    <n v="1463645521"/>
    <n v="1458461521"/>
    <b v="0"/>
    <x v="80"/>
    <b v="0"/>
    <s v="food/food trucks"/>
    <n v="0.25"/>
    <n v="1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x v="11"/>
    <n v="0"/>
    <x v="1"/>
    <s v="US"/>
    <s v="USD"/>
    <n v="1428893517"/>
    <n v="1426301517"/>
    <b v="0"/>
    <x v="78"/>
    <b v="0"/>
    <s v="food/food trucks"/>
    <n v="0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x v="6"/>
    <n v="0"/>
    <x v="1"/>
    <s v="US"/>
    <s v="USD"/>
    <n v="1408803149"/>
    <n v="1404915149"/>
    <b v="0"/>
    <x v="78"/>
    <b v="0"/>
    <s v="food/food trucks"/>
    <n v="0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x v="3"/>
    <n v="0"/>
    <x v="1"/>
    <s v="US"/>
    <s v="USD"/>
    <n v="1463600945"/>
    <n v="1461786545"/>
    <b v="0"/>
    <x v="78"/>
    <b v="0"/>
    <s v="food/food trucks"/>
    <n v="0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x v="94"/>
    <n v="0"/>
    <x v="1"/>
    <s v="US"/>
    <s v="USD"/>
    <n v="1421030194"/>
    <n v="1418438194"/>
    <b v="0"/>
    <x v="78"/>
    <b v="0"/>
    <s v="food/food trucks"/>
    <n v="0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x v="3"/>
    <n v="0"/>
    <x v="1"/>
    <s v="US"/>
    <s v="USD"/>
    <n v="1428707647"/>
    <n v="1424823247"/>
    <b v="0"/>
    <x v="78"/>
    <b v="0"/>
    <s v="food/food trucks"/>
    <n v="0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x v="36"/>
    <n v="0"/>
    <x v="1"/>
    <s v="US"/>
    <s v="USD"/>
    <n v="1407181297"/>
    <n v="1405021297"/>
    <b v="0"/>
    <x v="78"/>
    <b v="0"/>
    <s v="food/food trucks"/>
    <n v="0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x v="12"/>
    <n v="0"/>
    <x v="1"/>
    <s v="US"/>
    <s v="USD"/>
    <n v="1444410000"/>
    <n v="1440203579"/>
    <b v="0"/>
    <x v="78"/>
    <b v="0"/>
    <s v="food/food trucks"/>
    <n v="0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x v="61"/>
    <n v="277"/>
    <x v="1"/>
    <s v="US"/>
    <s v="USD"/>
    <n v="1410810903"/>
    <n v="1405626903"/>
    <b v="0"/>
    <x v="8"/>
    <b v="0"/>
    <s v="food/food trucks"/>
    <n v="0.13849999999999998"/>
    <n v="1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x v="0"/>
    <n v="51"/>
    <x v="1"/>
    <s v="US"/>
    <s v="USD"/>
    <n v="1431745200"/>
    <n v="1429170603"/>
    <b v="0"/>
    <x v="84"/>
    <b v="0"/>
    <s v="food/food trucks"/>
    <n v="0.6"/>
    <n v="1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x v="10"/>
    <n v="530"/>
    <x v="2"/>
    <s v="US"/>
    <s v="USD"/>
    <n v="1447689898"/>
    <n v="1445094298"/>
    <b v="0"/>
    <x v="202"/>
    <b v="0"/>
    <s v="food/food trucks"/>
    <n v="10.6"/>
    <n v="11"/>
    <n v="48.18181818181818"/>
    <x v="7"/>
    <s v="food trucks"/>
    <x v="2581"/>
    <d v="2015-11-16T16:04:58"/>
  </r>
  <r>
    <n v="2582"/>
    <s v="Drunken Wings"/>
    <s v="The place where chicken meets liquor for the first time!"/>
    <x v="161"/>
    <n v="1"/>
    <x v="2"/>
    <s v="US"/>
    <s v="USD"/>
    <n v="1477784634"/>
    <n v="1475192634"/>
    <b v="0"/>
    <x v="29"/>
    <b v="0"/>
    <s v="food/food trucks"/>
    <n v="1.1111111111111111E-3"/>
    <n v="1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x v="28"/>
    <n v="5"/>
    <x v="2"/>
    <s v="US"/>
    <s v="USD"/>
    <n v="1426526880"/>
    <n v="1421346480"/>
    <b v="0"/>
    <x v="81"/>
    <b v="0"/>
    <s v="food/food trucks"/>
    <n v="0.5"/>
    <n v="1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x v="3"/>
    <n v="0"/>
    <x v="2"/>
    <s v="US"/>
    <s v="USD"/>
    <n v="1434341369"/>
    <n v="1431749369"/>
    <b v="0"/>
    <x v="78"/>
    <b v="0"/>
    <s v="food/food trucks"/>
    <n v="0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x v="11"/>
    <n v="50"/>
    <x v="2"/>
    <s v="US"/>
    <s v="USD"/>
    <n v="1404601632"/>
    <n v="1402009632"/>
    <b v="0"/>
    <x v="29"/>
    <b v="0"/>
    <s v="food/food trucks"/>
    <n v="0.16666666666666669"/>
    <n v="1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x v="9"/>
    <n v="5"/>
    <x v="2"/>
    <s v="GB"/>
    <s v="GBP"/>
    <n v="1451030136"/>
    <n v="1448438136"/>
    <b v="0"/>
    <x v="29"/>
    <b v="0"/>
    <s v="food/food trucks"/>
    <n v="0.16666666666666669"/>
    <n v="1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x v="63"/>
    <n v="1217"/>
    <x v="2"/>
    <s v="US"/>
    <s v="USD"/>
    <n v="1451491953"/>
    <n v="1448899953"/>
    <b v="0"/>
    <x v="79"/>
    <b v="0"/>
    <s v="food/food trucks"/>
    <n v="2.4340000000000002"/>
    <n v="3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x v="12"/>
    <n v="233"/>
    <x v="2"/>
    <s v="US"/>
    <s v="USD"/>
    <n v="1427807640"/>
    <n v="1423325626"/>
    <b v="0"/>
    <x v="22"/>
    <b v="0"/>
    <s v="food/food trucks"/>
    <n v="3.8833333333333329"/>
    <n v="4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x v="63"/>
    <n v="5"/>
    <x v="2"/>
    <s v="DK"/>
    <s v="DKK"/>
    <n v="1458733927"/>
    <n v="1456145527"/>
    <b v="0"/>
    <x v="29"/>
    <b v="0"/>
    <s v="food/food trucks"/>
    <n v="0.01"/>
    <n v="1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x v="9"/>
    <n v="0"/>
    <x v="2"/>
    <s v="AU"/>
    <s v="AUD"/>
    <n v="1453817297"/>
    <n v="1453212497"/>
    <b v="0"/>
    <x v="78"/>
    <b v="0"/>
    <s v="food/food trucks"/>
    <n v="0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x v="15"/>
    <n v="26"/>
    <x v="2"/>
    <s v="US"/>
    <s v="USD"/>
    <n v="1457901924"/>
    <n v="1452721524"/>
    <b v="0"/>
    <x v="84"/>
    <b v="0"/>
    <s v="food/food trucks"/>
    <n v="1.7333333333333332"/>
    <n v="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x v="11"/>
    <n v="50"/>
    <x v="2"/>
    <s v="US"/>
    <s v="USD"/>
    <n v="1412536421"/>
    <n v="1409944421"/>
    <b v="0"/>
    <x v="29"/>
    <b v="0"/>
    <s v="food/food trucks"/>
    <n v="0.16666666666666669"/>
    <n v="1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x v="3"/>
    <n v="0"/>
    <x v="2"/>
    <s v="US"/>
    <s v="USD"/>
    <n v="1429993026"/>
    <n v="1427401026"/>
    <b v="0"/>
    <x v="78"/>
    <b v="0"/>
    <s v="food/food trucks"/>
    <n v="0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x v="58"/>
    <n v="1"/>
    <x v="2"/>
    <s v="US"/>
    <s v="USD"/>
    <n v="1407453228"/>
    <n v="1404861228"/>
    <b v="0"/>
    <x v="29"/>
    <b v="0"/>
    <s v="food/food trucks"/>
    <n v="1.25E-3"/>
    <n v="1"/>
    <n v="1"/>
    <x v="7"/>
    <s v="food trucks"/>
    <x v="2594"/>
    <d v="2014-08-07T23:13:48"/>
  </r>
  <r>
    <n v="2595"/>
    <s v="Food Truck for Little Fox Bakery"/>
    <s v="Looking to put the best baked goods in Bowling Green on wheels"/>
    <x v="36"/>
    <n v="1825"/>
    <x v="2"/>
    <s v="US"/>
    <s v="USD"/>
    <n v="1487915500"/>
    <n v="1485323500"/>
    <b v="0"/>
    <x v="10"/>
    <b v="0"/>
    <s v="food/food trucks"/>
    <n v="12.166666666666668"/>
    <n v="13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x v="19"/>
    <n v="8256"/>
    <x v="2"/>
    <s v="CA"/>
    <s v="CAD"/>
    <n v="1407427009"/>
    <n v="1404835009"/>
    <b v="0"/>
    <x v="74"/>
    <b v="0"/>
    <s v="food/food trucks"/>
    <n v="23.588571428571427"/>
    <n v="24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x v="15"/>
    <n v="85"/>
    <x v="2"/>
    <s v="GB"/>
    <s v="GBP"/>
    <n v="1466323917"/>
    <n v="1463731917"/>
    <b v="0"/>
    <x v="63"/>
    <b v="0"/>
    <s v="food/food trucks"/>
    <n v="5.6666666666666661"/>
    <n v="6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x v="9"/>
    <n v="1170"/>
    <x v="2"/>
    <s v="US"/>
    <s v="USD"/>
    <n v="1443039001"/>
    <n v="1440447001"/>
    <b v="0"/>
    <x v="25"/>
    <b v="0"/>
    <s v="food/food trucks"/>
    <n v="39"/>
    <n v="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x v="354"/>
    <n v="90"/>
    <x v="2"/>
    <s v="US"/>
    <s v="USD"/>
    <n v="1407089147"/>
    <n v="1403201147"/>
    <b v="0"/>
    <x v="81"/>
    <b v="0"/>
    <s v="food/food trucks"/>
    <n v="0.99546510341776351"/>
    <n v="1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x v="63"/>
    <n v="3466"/>
    <x v="2"/>
    <s v="US"/>
    <s v="USD"/>
    <n v="1458938200"/>
    <n v="1453757800"/>
    <b v="0"/>
    <x v="209"/>
    <b v="0"/>
    <s v="food/food trucks"/>
    <n v="6.9320000000000004"/>
    <n v="7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x v="2"/>
    <n v="3307"/>
    <x v="0"/>
    <s v="US"/>
    <s v="USD"/>
    <n v="1347508740"/>
    <n v="1346276349"/>
    <b v="1"/>
    <x v="299"/>
    <b v="1"/>
    <s v="technology/space exploration"/>
    <n v="661.4"/>
    <n v="662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x v="14"/>
    <n v="39131"/>
    <x v="0"/>
    <s v="US"/>
    <s v="USD"/>
    <n v="1415827200"/>
    <n v="1412358968"/>
    <b v="1"/>
    <x v="463"/>
    <b v="1"/>
    <s v="technology/space exploration"/>
    <n v="326.0916666666667"/>
    <n v="32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x v="257"/>
    <n v="1776"/>
    <x v="0"/>
    <s v="US"/>
    <s v="USD"/>
    <n v="1387835654"/>
    <n v="1386626054"/>
    <b v="1"/>
    <x v="133"/>
    <b v="1"/>
    <s v="technology/space exploration"/>
    <n v="101.48571428571429"/>
    <n v="102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x v="22"/>
    <n v="20843.599999999999"/>
    <x v="0"/>
    <s v="US"/>
    <s v="USD"/>
    <n v="1335662023"/>
    <n v="1333070023"/>
    <b v="1"/>
    <x v="306"/>
    <b v="1"/>
    <s v="technology/space exploration"/>
    <n v="104.21799999999999"/>
    <n v="105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x v="57"/>
    <n v="107421.57"/>
    <x v="0"/>
    <s v="US"/>
    <s v="USD"/>
    <n v="1466168390"/>
    <n v="1463576390"/>
    <b v="1"/>
    <x v="464"/>
    <b v="1"/>
    <s v="technology/space exploration"/>
    <n v="107.42157000000002"/>
    <n v="108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x v="34"/>
    <n v="12106"/>
    <x v="0"/>
    <s v="US"/>
    <s v="USD"/>
    <n v="1398791182"/>
    <n v="1396026382"/>
    <b v="1"/>
    <x v="465"/>
    <b v="1"/>
    <s v="technology/space exploration"/>
    <n v="110.05454545454545"/>
    <n v="111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x v="6"/>
    <n v="32616"/>
    <x v="0"/>
    <s v="US"/>
    <s v="USD"/>
    <n v="1439344800"/>
    <n v="1435611572"/>
    <b v="1"/>
    <x v="367"/>
    <b v="1"/>
    <s v="technology/space exploration"/>
    <n v="407.7"/>
    <n v="408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x v="6"/>
    <n v="17914"/>
    <x v="0"/>
    <s v="US"/>
    <s v="USD"/>
    <n v="1489536000"/>
    <n v="1485976468"/>
    <b v="1"/>
    <x v="466"/>
    <b v="1"/>
    <s v="technology/space exploration"/>
    <n v="223.92500000000001"/>
    <n v="224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x v="19"/>
    <n v="106330.39"/>
    <x v="0"/>
    <s v="US"/>
    <s v="USD"/>
    <n v="1342330951"/>
    <n v="1339738951"/>
    <b v="1"/>
    <x v="467"/>
    <b v="1"/>
    <s v="technology/space exploration"/>
    <n v="303.80111428571428"/>
    <n v="304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x v="355"/>
    <n v="32172.66"/>
    <x v="0"/>
    <s v="US"/>
    <s v="USD"/>
    <n v="1471849140"/>
    <n v="1468444125"/>
    <b v="1"/>
    <x v="468"/>
    <b v="1"/>
    <s v="technology/space exploration"/>
    <n v="141.3251043268175"/>
    <n v="142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x v="34"/>
    <n v="306970"/>
    <x v="0"/>
    <s v="DE"/>
    <s v="EUR"/>
    <n v="1483397940"/>
    <n v="1480493014"/>
    <b v="1"/>
    <x v="469"/>
    <b v="1"/>
    <s v="technology/space exploration"/>
    <n v="2790.6363636363635"/>
    <n v="2791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x v="3"/>
    <n v="17176.13"/>
    <x v="0"/>
    <s v="US"/>
    <s v="USD"/>
    <n v="1420773970"/>
    <n v="1418095570"/>
    <b v="1"/>
    <x v="324"/>
    <b v="1"/>
    <s v="technology/space exploration"/>
    <n v="171.76130000000001"/>
    <n v="172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x v="51"/>
    <n v="7576"/>
    <x v="0"/>
    <s v="US"/>
    <s v="USD"/>
    <n v="1348256294"/>
    <n v="1345664294"/>
    <b v="1"/>
    <x v="33"/>
    <b v="1"/>
    <s v="technology/space exploration"/>
    <n v="101.01333333333334"/>
    <n v="102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x v="124"/>
    <n v="10710"/>
    <x v="0"/>
    <s v="US"/>
    <s v="USD"/>
    <n v="1398834000"/>
    <n v="1396371612"/>
    <b v="1"/>
    <x v="61"/>
    <b v="1"/>
    <s v="technology/space exploration"/>
    <n v="102"/>
    <n v="1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x v="356"/>
    <n v="3397"/>
    <x v="0"/>
    <s v="GB"/>
    <s v="GBP"/>
    <n v="1462017600"/>
    <n v="1458820564"/>
    <b v="0"/>
    <x v="250"/>
    <b v="1"/>
    <s v="technology/space exploration"/>
    <n v="169.76511744127936"/>
    <n v="170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x v="31"/>
    <n v="28633.5"/>
    <x v="0"/>
    <s v="US"/>
    <s v="USD"/>
    <n v="1440546729"/>
    <n v="1437954729"/>
    <b v="1"/>
    <x v="146"/>
    <b v="1"/>
    <s v="technology/space exploration"/>
    <n v="114.53400000000001"/>
    <n v="115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x v="2"/>
    <n v="4388"/>
    <x v="0"/>
    <s v="US"/>
    <s v="USD"/>
    <n v="1413838751"/>
    <n v="1411246751"/>
    <b v="1"/>
    <x v="180"/>
    <b v="1"/>
    <s v="technology/space exploration"/>
    <n v="877.6"/>
    <n v="87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x v="36"/>
    <n v="15808"/>
    <x v="0"/>
    <s v="US"/>
    <s v="USD"/>
    <n v="1449000061"/>
    <n v="1443812461"/>
    <b v="1"/>
    <x v="99"/>
    <b v="1"/>
    <s v="technology/space exploration"/>
    <n v="105.38666666666667"/>
    <n v="106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x v="28"/>
    <n v="1884"/>
    <x v="0"/>
    <s v="US"/>
    <s v="USD"/>
    <n v="1445598000"/>
    <n v="1443302004"/>
    <b v="1"/>
    <x v="28"/>
    <b v="1"/>
    <s v="technology/space exploration"/>
    <n v="188.39999999999998"/>
    <n v="189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x v="99"/>
    <n v="93374"/>
    <x v="0"/>
    <s v="AU"/>
    <s v="AUD"/>
    <n v="1444525200"/>
    <n v="1441339242"/>
    <b v="1"/>
    <x v="470"/>
    <b v="1"/>
    <s v="technology/space exploration"/>
    <n v="143.65230769230772"/>
    <n v="144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x v="36"/>
    <n v="21882"/>
    <x v="0"/>
    <s v="US"/>
    <s v="USD"/>
    <n v="1432230988"/>
    <n v="1429638988"/>
    <b v="1"/>
    <x v="471"/>
    <b v="1"/>
    <s v="technology/space exploration"/>
    <n v="145.88"/>
    <n v="146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x v="15"/>
    <n v="1967.76"/>
    <x v="0"/>
    <s v="IT"/>
    <s v="EUR"/>
    <n v="1483120216"/>
    <n v="1479232216"/>
    <b v="0"/>
    <x v="142"/>
    <b v="1"/>
    <s v="technology/space exploration"/>
    <n v="131.184"/>
    <n v="132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x v="13"/>
    <n v="2280"/>
    <x v="0"/>
    <s v="US"/>
    <s v="USD"/>
    <n v="1480658966"/>
    <n v="1479449366"/>
    <b v="0"/>
    <x v="95"/>
    <b v="1"/>
    <s v="technology/space exploration"/>
    <n v="113.99999999999999"/>
    <n v="114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x v="6"/>
    <n v="110353.65"/>
    <x v="0"/>
    <s v="US"/>
    <s v="USD"/>
    <n v="1347530822"/>
    <n v="1345716422"/>
    <b v="0"/>
    <x v="472"/>
    <b v="1"/>
    <s v="technology/space exploration"/>
    <n v="1379.4206249999997"/>
    <n v="1380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x v="325"/>
    <n v="1434"/>
    <x v="0"/>
    <s v="DE"/>
    <s v="EUR"/>
    <n v="1478723208"/>
    <n v="1476559608"/>
    <b v="0"/>
    <x v="47"/>
    <b v="1"/>
    <s v="technology/space exploration"/>
    <n v="956"/>
    <n v="9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x v="30"/>
    <n v="2800"/>
    <x v="0"/>
    <s v="US"/>
    <s v="USD"/>
    <n v="1433343869"/>
    <n v="1430751869"/>
    <b v="0"/>
    <x v="133"/>
    <b v="1"/>
    <s v="technology/space exploration"/>
    <n v="112.00000000000001"/>
    <n v="112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x v="325"/>
    <n v="970"/>
    <x v="0"/>
    <s v="US"/>
    <s v="USD"/>
    <n v="1448571261"/>
    <n v="1445975661"/>
    <b v="0"/>
    <x v="43"/>
    <b v="1"/>
    <s v="technology/space exploration"/>
    <n v="646.66666666666663"/>
    <n v="647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x v="357"/>
    <n v="926"/>
    <x v="0"/>
    <s v="US"/>
    <s v="USD"/>
    <n v="1417389067"/>
    <n v="1415661067"/>
    <b v="0"/>
    <x v="64"/>
    <b v="1"/>
    <s v="technology/space exploration"/>
    <n v="110.36948748510132"/>
    <n v="111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x v="10"/>
    <n v="6387"/>
    <x v="0"/>
    <s v="GB"/>
    <s v="GBP"/>
    <n v="1431608122"/>
    <n v="1429016122"/>
    <b v="0"/>
    <x v="61"/>
    <b v="1"/>
    <s v="technology/space exploration"/>
    <n v="127.74000000000001"/>
    <n v="128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x v="13"/>
    <n v="3158"/>
    <x v="0"/>
    <s v="AU"/>
    <s v="AUD"/>
    <n v="1467280800"/>
    <n v="1464921112"/>
    <b v="0"/>
    <x v="75"/>
    <b v="1"/>
    <s v="technology/space exploration"/>
    <n v="157.9"/>
    <n v="158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x v="22"/>
    <n v="22933.05"/>
    <x v="0"/>
    <s v="US"/>
    <s v="USD"/>
    <n v="1440907427"/>
    <n v="1438488227"/>
    <b v="0"/>
    <x v="172"/>
    <b v="1"/>
    <s v="technology/space exploration"/>
    <n v="114.66525000000001"/>
    <n v="115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x v="358"/>
    <n v="1466"/>
    <x v="0"/>
    <s v="US"/>
    <s v="USD"/>
    <n v="1464485339"/>
    <n v="1462325339"/>
    <b v="0"/>
    <x v="288"/>
    <b v="1"/>
    <s v="technology/space exploration"/>
    <n v="137.00934579439252"/>
    <n v="138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x v="10"/>
    <n v="17731"/>
    <x v="0"/>
    <s v="US"/>
    <s v="USD"/>
    <n v="1393542000"/>
    <n v="1390938332"/>
    <b v="0"/>
    <x v="473"/>
    <b v="1"/>
    <s v="technology/space exploration"/>
    <n v="354.62"/>
    <n v="355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x v="359"/>
    <n v="986"/>
    <x v="0"/>
    <s v="US"/>
    <s v="USD"/>
    <n v="1475163921"/>
    <n v="1472571921"/>
    <b v="0"/>
    <x v="20"/>
    <b v="1"/>
    <s v="technology/space exploration"/>
    <n v="106.02150537634409"/>
    <n v="107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x v="236"/>
    <n v="11500"/>
    <x v="0"/>
    <s v="CA"/>
    <s v="CAD"/>
    <n v="1425937761"/>
    <n v="1422917361"/>
    <b v="0"/>
    <x v="87"/>
    <b v="1"/>
    <s v="technology/space exploration"/>
    <n v="100"/>
    <n v="100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x v="28"/>
    <n v="1873"/>
    <x v="0"/>
    <s v="US"/>
    <s v="USD"/>
    <n v="1476579600"/>
    <n v="1474641914"/>
    <b v="0"/>
    <x v="133"/>
    <b v="1"/>
    <s v="technology/space exploration"/>
    <n v="187.3"/>
    <n v="188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x v="2"/>
    <n v="831"/>
    <x v="0"/>
    <s v="US"/>
    <s v="USD"/>
    <n v="1476277875"/>
    <n v="1474895475"/>
    <b v="0"/>
    <x v="55"/>
    <b v="1"/>
    <s v="technology/space exploration"/>
    <n v="166.2"/>
    <n v="167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x v="360"/>
    <n v="353"/>
    <x v="0"/>
    <s v="US"/>
    <s v="USD"/>
    <n v="1421358895"/>
    <n v="1418766895"/>
    <b v="0"/>
    <x v="25"/>
    <b v="1"/>
    <s v="technology/space exploration"/>
    <n v="101.72910662824208"/>
    <n v="102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x v="43"/>
    <n v="492"/>
    <x v="0"/>
    <s v="GB"/>
    <s v="GBP"/>
    <n v="1424378748"/>
    <n v="1421786748"/>
    <b v="0"/>
    <x v="72"/>
    <b v="1"/>
    <s v="technology/space exploration"/>
    <n v="164"/>
    <n v="1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x v="9"/>
    <n v="3170"/>
    <x v="0"/>
    <s v="US"/>
    <s v="USD"/>
    <n v="1433735474"/>
    <n v="1428551474"/>
    <b v="0"/>
    <x v="50"/>
    <b v="1"/>
    <s v="technology/space exploration"/>
    <n v="105.66666666666666"/>
    <n v="10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x v="15"/>
    <n v="15"/>
    <x v="2"/>
    <s v="US"/>
    <s v="USD"/>
    <n v="1410811740"/>
    <n v="1409341863"/>
    <b v="0"/>
    <x v="29"/>
    <b v="0"/>
    <s v="technology/space exploration"/>
    <n v="1"/>
    <n v="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x v="69"/>
    <n v="0"/>
    <x v="2"/>
    <s v="DE"/>
    <s v="EUR"/>
    <n v="1468565820"/>
    <n v="1465970108"/>
    <b v="0"/>
    <x v="78"/>
    <b v="0"/>
    <s v="technology/space exploration"/>
    <n v="0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x v="80"/>
    <n v="335597.31"/>
    <x v="1"/>
    <s v="US"/>
    <s v="USD"/>
    <n v="1482307140"/>
    <n v="1479218315"/>
    <b v="1"/>
    <x v="474"/>
    <b v="0"/>
    <s v="technology/space exploration"/>
    <n v="33.559730999999999"/>
    <n v="34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x v="57"/>
    <n v="2053"/>
    <x v="1"/>
    <s v="US"/>
    <s v="USD"/>
    <n v="1489172435"/>
    <n v="1486580435"/>
    <b v="1"/>
    <x v="47"/>
    <b v="0"/>
    <s v="technology/space exploration"/>
    <n v="2.0529999999999999"/>
    <n v="3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x v="22"/>
    <n v="2100"/>
    <x v="1"/>
    <s v="AU"/>
    <s v="AUD"/>
    <n v="1415481203"/>
    <n v="1412885603"/>
    <b v="1"/>
    <x v="23"/>
    <b v="0"/>
    <s v="technology/space exploration"/>
    <n v="10.5"/>
    <n v="11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x v="69"/>
    <n v="42086.42"/>
    <x v="1"/>
    <s v="US"/>
    <s v="USD"/>
    <n v="1441783869"/>
    <n v="1439191869"/>
    <b v="1"/>
    <x v="475"/>
    <b v="0"/>
    <s v="technology/space exploration"/>
    <n v="8.4172840000000004"/>
    <n v="9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x v="30"/>
    <n v="36"/>
    <x v="1"/>
    <s v="CA"/>
    <s v="CAD"/>
    <n v="1439533019"/>
    <n v="1436941019"/>
    <b v="0"/>
    <x v="83"/>
    <b v="0"/>
    <s v="technology/space exploration"/>
    <n v="1.44"/>
    <n v="2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x v="14"/>
    <n v="106"/>
    <x v="1"/>
    <s v="US"/>
    <s v="USD"/>
    <n v="1457543360"/>
    <n v="1454951360"/>
    <b v="0"/>
    <x v="79"/>
    <b v="0"/>
    <s v="technology/space exploration"/>
    <n v="0.88333333333333341"/>
    <n v="1"/>
    <n v="17.666666666666668"/>
    <x v="2"/>
    <s v="space exploration"/>
    <x v="2648"/>
    <d v="2016-03-09T17:09:20"/>
  </r>
  <r>
    <n v="2649"/>
    <s v="The Mission - Please Check Back Soon (Canceled)"/>
    <s v="They have launched a Kickstarter."/>
    <x v="152"/>
    <n v="124"/>
    <x v="1"/>
    <s v="US"/>
    <s v="USD"/>
    <n v="1454370941"/>
    <n v="1449186941"/>
    <b v="0"/>
    <x v="83"/>
    <b v="0"/>
    <s v="technology/space exploration"/>
    <n v="9.920000000000001E-2"/>
    <n v="1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x v="127"/>
    <n v="358"/>
    <x v="1"/>
    <s v="US"/>
    <s v="USD"/>
    <n v="1482332343"/>
    <n v="1479740343"/>
    <b v="0"/>
    <x v="81"/>
    <b v="0"/>
    <s v="technology/space exploration"/>
    <n v="0.59666666666666668"/>
    <n v="1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x v="361"/>
    <n v="5233"/>
    <x v="1"/>
    <s v="US"/>
    <s v="USD"/>
    <n v="1450380009"/>
    <n v="1447960809"/>
    <b v="0"/>
    <x v="57"/>
    <b v="0"/>
    <s v="technology/space exploration"/>
    <n v="1.8689285714285715"/>
    <n v="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x v="57"/>
    <n v="885"/>
    <x v="1"/>
    <s v="AU"/>
    <s v="AUD"/>
    <n v="1418183325"/>
    <n v="1415591325"/>
    <b v="0"/>
    <x v="202"/>
    <b v="0"/>
    <s v="technology/space exploration"/>
    <n v="0.88500000000000001"/>
    <n v="1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x v="362"/>
    <n v="5876"/>
    <x v="1"/>
    <s v="US"/>
    <s v="USD"/>
    <n v="1402632000"/>
    <n v="1399909127"/>
    <b v="0"/>
    <x v="16"/>
    <b v="0"/>
    <s v="technology/space exploration"/>
    <n v="11.52156862745098"/>
    <n v="12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x v="57"/>
    <n v="51"/>
    <x v="1"/>
    <s v="US"/>
    <s v="USD"/>
    <n v="1429622726"/>
    <n v="1424442326"/>
    <b v="0"/>
    <x v="79"/>
    <b v="0"/>
    <s v="technology/space exploration"/>
    <n v="5.1000000000000004E-2"/>
    <n v="1"/>
    <n v="8.5"/>
    <x v="2"/>
    <s v="space exploration"/>
    <x v="2654"/>
    <d v="2015-04-21T13:25:26"/>
  </r>
  <r>
    <n v="2655"/>
    <s v="Balloons (Canceled)"/>
    <s v="Thank you for your support!"/>
    <x v="36"/>
    <n v="3155"/>
    <x v="1"/>
    <s v="US"/>
    <s v="USD"/>
    <n v="1455048000"/>
    <n v="1452631647"/>
    <b v="0"/>
    <x v="68"/>
    <b v="0"/>
    <s v="technology/space exploration"/>
    <n v="21.033333333333335"/>
    <n v="22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x v="60"/>
    <n v="17155"/>
    <x v="1"/>
    <s v="US"/>
    <s v="USD"/>
    <n v="1489345200"/>
    <n v="1485966688"/>
    <b v="0"/>
    <x v="215"/>
    <b v="0"/>
    <s v="technology/space exploration"/>
    <n v="11.436666666666667"/>
    <n v="12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x v="11"/>
    <n v="5621.38"/>
    <x v="1"/>
    <s v="US"/>
    <s v="USD"/>
    <n v="1470187800"/>
    <n v="1467325053"/>
    <b v="0"/>
    <x v="211"/>
    <b v="0"/>
    <s v="technology/space exploration"/>
    <n v="18.737933333333334"/>
    <n v="19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x v="316"/>
    <n v="91"/>
    <x v="1"/>
    <s v="US"/>
    <s v="USD"/>
    <n v="1469913194"/>
    <n v="1467321194"/>
    <b v="0"/>
    <x v="80"/>
    <b v="0"/>
    <s v="technology/space exploration"/>
    <n v="9.285714285714286E-2"/>
    <n v="1"/>
    <n v="22.75"/>
    <x v="2"/>
    <s v="space exploration"/>
    <x v="2658"/>
    <d v="2016-07-30T21:13:14"/>
  </r>
  <r>
    <n v="2659"/>
    <s v="test (Canceled)"/>
    <s v="test"/>
    <x v="197"/>
    <n v="1333"/>
    <x v="1"/>
    <s v="US"/>
    <s v="USD"/>
    <n v="1429321210"/>
    <n v="1426729210"/>
    <b v="0"/>
    <x v="73"/>
    <b v="0"/>
    <s v="technology/space exploration"/>
    <n v="2.7204081632653061"/>
    <n v="3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x v="22"/>
    <n v="19"/>
    <x v="1"/>
    <s v="US"/>
    <s v="USD"/>
    <n v="1448388418"/>
    <n v="1443200818"/>
    <b v="0"/>
    <x v="81"/>
    <b v="0"/>
    <s v="technology/space exploration"/>
    <n v="9.5000000000000001E-2"/>
    <n v="1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x v="10"/>
    <n v="5145"/>
    <x v="0"/>
    <s v="US"/>
    <s v="USD"/>
    <n v="1382742010"/>
    <n v="1380150010"/>
    <b v="0"/>
    <x v="65"/>
    <b v="1"/>
    <s v="technology/makerspaces"/>
    <n v="102.89999999999999"/>
    <n v="103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x v="22"/>
    <n v="21360"/>
    <x v="0"/>
    <s v="US"/>
    <s v="USD"/>
    <n v="1440179713"/>
    <n v="1437587713"/>
    <b v="0"/>
    <x v="144"/>
    <b v="1"/>
    <s v="technology/makerspaces"/>
    <n v="106.80000000000001"/>
    <n v="107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x v="22"/>
    <n v="20919.25"/>
    <x v="0"/>
    <s v="CA"/>
    <s v="CAD"/>
    <n v="1441378800"/>
    <n v="1438873007"/>
    <b v="0"/>
    <x v="66"/>
    <b v="1"/>
    <s v="technology/makerspaces"/>
    <n v="104.59625"/>
    <n v="105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x v="178"/>
    <n v="18100"/>
    <x v="0"/>
    <s v="US"/>
    <s v="USD"/>
    <n v="1449644340"/>
    <n v="1446683797"/>
    <b v="0"/>
    <x v="201"/>
    <b v="1"/>
    <s v="technology/makerspaces"/>
    <n v="103.42857142857143"/>
    <n v="104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x v="8"/>
    <n v="4310"/>
    <x v="0"/>
    <s v="US"/>
    <s v="USD"/>
    <n v="1430774974"/>
    <n v="1426886974"/>
    <b v="0"/>
    <x v="67"/>
    <b v="1"/>
    <s v="technology/makerspaces"/>
    <n v="123.14285714285715"/>
    <n v="124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x v="3"/>
    <n v="15929.51"/>
    <x v="0"/>
    <s v="US"/>
    <s v="USD"/>
    <n v="1443214800"/>
    <n v="1440008439"/>
    <b v="0"/>
    <x v="190"/>
    <b v="1"/>
    <s v="technology/makerspaces"/>
    <n v="159.29509999999999"/>
    <n v="160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x v="15"/>
    <n v="1660"/>
    <x v="0"/>
    <s v="US"/>
    <s v="USD"/>
    <n v="1455142416"/>
    <n v="1452550416"/>
    <b v="0"/>
    <x v="59"/>
    <b v="1"/>
    <s v="technology/makerspaces"/>
    <n v="110.66666666666667"/>
    <n v="111"/>
    <n v="92.222222222222229"/>
    <x v="2"/>
    <s v="makerspaces"/>
    <x v="2667"/>
    <d v="2016-02-10T22:13:36"/>
  </r>
  <r>
    <n v="2668"/>
    <s v="UOttawa Makermobile"/>
    <s v="Creativity on the go! |_x000a_CrÃ©ativitÃ© en mouvement !"/>
    <x v="28"/>
    <n v="1707"/>
    <x v="0"/>
    <s v="CA"/>
    <s v="CAD"/>
    <n v="1447079520"/>
    <n v="1443449265"/>
    <b v="0"/>
    <x v="33"/>
    <b v="1"/>
    <s v="technology/makerspaces"/>
    <n v="170.70000000000002"/>
    <n v="17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x v="134"/>
    <n v="1001"/>
    <x v="0"/>
    <s v="US"/>
    <s v="USD"/>
    <n v="1452387096"/>
    <n v="1447203096"/>
    <b v="0"/>
    <x v="202"/>
    <b v="1"/>
    <s v="technology/makerspaces"/>
    <n v="125.125"/>
    <n v="126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x v="363"/>
    <n v="2495"/>
    <x v="2"/>
    <s v="AU"/>
    <s v="AUD"/>
    <n v="1406593780"/>
    <n v="1404174580"/>
    <b v="1"/>
    <x v="65"/>
    <b v="0"/>
    <s v="technology/makerspaces"/>
    <n v="6.4158609339642041"/>
    <n v="7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x v="31"/>
    <n v="2836"/>
    <x v="2"/>
    <s v="US"/>
    <s v="USD"/>
    <n v="1419017880"/>
    <n v="1416419916"/>
    <b v="1"/>
    <x v="87"/>
    <b v="0"/>
    <s v="technology/makerspaces"/>
    <n v="11.343999999999999"/>
    <n v="12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x v="3"/>
    <n v="3319"/>
    <x v="2"/>
    <s v="US"/>
    <s v="USD"/>
    <n v="1451282400"/>
    <n v="1449436390"/>
    <b v="1"/>
    <x v="5"/>
    <b v="0"/>
    <s v="technology/makerspaces"/>
    <n v="33.19"/>
    <n v="34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x v="79"/>
    <n v="11032"/>
    <x v="2"/>
    <s v="US"/>
    <s v="USD"/>
    <n v="1414622700"/>
    <n v="1412081999"/>
    <b v="1"/>
    <x v="36"/>
    <b v="0"/>
    <s v="technology/makerspaces"/>
    <n v="27.58"/>
    <n v="28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x v="19"/>
    <n v="21994"/>
    <x v="2"/>
    <s v="US"/>
    <s v="USD"/>
    <n v="1467694740"/>
    <n v="1465398670"/>
    <b v="1"/>
    <x v="199"/>
    <b v="0"/>
    <s v="technology/makerspaces"/>
    <n v="62.839999999999996"/>
    <n v="63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x v="31"/>
    <n v="1897"/>
    <x v="2"/>
    <s v="US"/>
    <s v="USD"/>
    <n v="1415655289"/>
    <n v="1413059689"/>
    <b v="1"/>
    <x v="60"/>
    <b v="0"/>
    <s v="technology/makerspaces"/>
    <n v="7.5880000000000001"/>
    <n v="8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x v="190"/>
    <n v="1058"/>
    <x v="2"/>
    <s v="CA"/>
    <s v="CAD"/>
    <n v="1463929174"/>
    <n v="1461337174"/>
    <b v="0"/>
    <x v="82"/>
    <b v="0"/>
    <s v="technology/makerspaces"/>
    <n v="50.38095238095238"/>
    <n v="51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x v="330"/>
    <n v="3415"/>
    <x v="2"/>
    <s v="US"/>
    <s v="USD"/>
    <n v="1404348143"/>
    <n v="1401756143"/>
    <b v="0"/>
    <x v="74"/>
    <b v="0"/>
    <s v="technology/makerspaces"/>
    <n v="17.512820512820511"/>
    <n v="18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x v="364"/>
    <n v="1100"/>
    <x v="2"/>
    <s v="ES"/>
    <s v="EUR"/>
    <n v="1443121765"/>
    <n v="1440529765"/>
    <b v="0"/>
    <x v="84"/>
    <b v="0"/>
    <s v="technology/makerspaces"/>
    <n v="1.375E-2"/>
    <n v="1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x v="79"/>
    <n v="132"/>
    <x v="2"/>
    <s v="US"/>
    <s v="USD"/>
    <n v="1425081694"/>
    <n v="1422489694"/>
    <b v="0"/>
    <x v="83"/>
    <b v="0"/>
    <s v="technology/makerspaces"/>
    <n v="0.33"/>
    <n v="1"/>
    <n v="44"/>
    <x v="2"/>
    <s v="makerspaces"/>
    <x v="2679"/>
    <d v="2015-02-28T00:01:34"/>
  </r>
  <r>
    <n v="2680"/>
    <s v="iHeart Pillow"/>
    <s v="iHeartPillow, Connecting loved ones"/>
    <x v="261"/>
    <n v="276"/>
    <x v="2"/>
    <s v="ES"/>
    <s v="EUR"/>
    <n v="1459915491"/>
    <n v="1457327091"/>
    <b v="0"/>
    <x v="80"/>
    <b v="0"/>
    <s v="technology/makerspaces"/>
    <n v="0.86250000000000004"/>
    <n v="1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x v="6"/>
    <n v="55"/>
    <x v="2"/>
    <s v="US"/>
    <s v="USD"/>
    <n v="1405027750"/>
    <n v="1402867750"/>
    <b v="0"/>
    <x v="84"/>
    <b v="0"/>
    <s v="food/food trucks"/>
    <n v="0.6875"/>
    <n v="1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x v="12"/>
    <n v="1698"/>
    <x v="2"/>
    <s v="US"/>
    <s v="USD"/>
    <n v="1416635940"/>
    <n v="1413838540"/>
    <b v="0"/>
    <x v="9"/>
    <b v="0"/>
    <s v="food/food trucks"/>
    <n v="28.299999999999997"/>
    <n v="29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x v="36"/>
    <n v="36"/>
    <x v="2"/>
    <s v="US"/>
    <s v="USD"/>
    <n v="1425233240"/>
    <n v="1422641240"/>
    <b v="0"/>
    <x v="83"/>
    <b v="0"/>
    <s v="food/food trucks"/>
    <n v="0.24"/>
    <n v="1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x v="54"/>
    <n v="800"/>
    <x v="2"/>
    <s v="US"/>
    <s v="USD"/>
    <n v="1407621425"/>
    <n v="1404165425"/>
    <b v="0"/>
    <x v="80"/>
    <b v="0"/>
    <s v="food/food trucks"/>
    <n v="1.1428571428571428"/>
    <n v="2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x v="63"/>
    <n v="10"/>
    <x v="2"/>
    <s v="US"/>
    <s v="USD"/>
    <n v="1430149330"/>
    <n v="1424968930"/>
    <b v="0"/>
    <x v="29"/>
    <b v="0"/>
    <s v="food/food trucks"/>
    <n v="0.02"/>
    <n v="1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x v="11"/>
    <n v="0"/>
    <x v="2"/>
    <s v="US"/>
    <s v="USD"/>
    <n v="1412119423"/>
    <n v="1410391423"/>
    <b v="0"/>
    <x v="78"/>
    <b v="0"/>
    <s v="food/food trucks"/>
    <n v="0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x v="36"/>
    <n v="0"/>
    <x v="2"/>
    <s v="US"/>
    <s v="USD"/>
    <n v="1435591318"/>
    <n v="1432999318"/>
    <b v="0"/>
    <x v="78"/>
    <b v="0"/>
    <s v="food/food trucks"/>
    <n v="0"/>
    <n v="0"/>
    <e v="#DIV/0!"/>
    <x v="7"/>
    <s v="food trucks"/>
    <x v="2687"/>
    <d v="2015-06-29T15:21:58"/>
  </r>
  <r>
    <n v="2688"/>
    <s v="Mac N Cheez Food Truck"/>
    <s v="The amazing gourmet Mac N Cheez Food Truck Campaigne!"/>
    <x v="63"/>
    <n v="74"/>
    <x v="2"/>
    <s v="US"/>
    <s v="USD"/>
    <n v="1424746800"/>
    <n v="1422067870"/>
    <b v="0"/>
    <x v="25"/>
    <b v="0"/>
    <s v="food/food trucks"/>
    <n v="0.14799999999999999"/>
    <n v="1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x v="19"/>
    <n v="1"/>
    <x v="2"/>
    <s v="US"/>
    <s v="USD"/>
    <n v="1469919890"/>
    <n v="1467327890"/>
    <b v="0"/>
    <x v="29"/>
    <b v="0"/>
    <s v="food/food trucks"/>
    <n v="2.8571428571428571E-3"/>
    <n v="1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x v="58"/>
    <n v="8586"/>
    <x v="2"/>
    <s v="US"/>
    <s v="USD"/>
    <n v="1433298676"/>
    <n v="1429410676"/>
    <b v="0"/>
    <x v="115"/>
    <b v="0"/>
    <s v="food/food trucks"/>
    <n v="10.7325"/>
    <n v="11"/>
    <n v="72.762711864406782"/>
    <x v="7"/>
    <s v="food trucks"/>
    <x v="2690"/>
    <d v="2015-06-03T02:31:16"/>
  </r>
  <r>
    <n v="2691"/>
    <s v="Cook"/>
    <s v="A Great New local Food Truck serving up ethnic fusion inspired eats in Ottawa."/>
    <x v="99"/>
    <n v="35"/>
    <x v="2"/>
    <s v="CA"/>
    <s v="CAD"/>
    <n v="1431278557"/>
    <n v="1427390557"/>
    <b v="0"/>
    <x v="84"/>
    <b v="0"/>
    <s v="food/food trucks"/>
    <n v="5.3846153846153842E-2"/>
    <n v="1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x v="8"/>
    <n v="25"/>
    <x v="2"/>
    <s v="US"/>
    <s v="USD"/>
    <n v="1427266860"/>
    <n v="1424678460"/>
    <b v="0"/>
    <x v="29"/>
    <b v="0"/>
    <s v="food/food trucks"/>
    <n v="0.7142857142857143"/>
    <n v="1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x v="10"/>
    <n v="40"/>
    <x v="2"/>
    <s v="US"/>
    <s v="USD"/>
    <n v="1407899966"/>
    <n v="1405307966"/>
    <b v="0"/>
    <x v="83"/>
    <b v="0"/>
    <s v="food/food trucks"/>
    <n v="0.8"/>
    <n v="1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x v="11"/>
    <n v="1"/>
    <x v="2"/>
    <s v="US"/>
    <s v="USD"/>
    <n v="1411701739"/>
    <n v="1409109739"/>
    <b v="0"/>
    <x v="29"/>
    <b v="0"/>
    <s v="food/food trucks"/>
    <n v="3.3333333333333335E-3"/>
    <n v="1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x v="36"/>
    <n v="71"/>
    <x v="2"/>
    <s v="US"/>
    <s v="USD"/>
    <n v="1428981718"/>
    <n v="1423801318"/>
    <b v="0"/>
    <x v="83"/>
    <b v="0"/>
    <s v="food/food trucks"/>
    <n v="0.47333333333333333"/>
    <n v="1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x v="127"/>
    <n v="3390"/>
    <x v="2"/>
    <s v="US"/>
    <s v="USD"/>
    <n v="1419538560"/>
    <n v="1416600960"/>
    <b v="0"/>
    <x v="44"/>
    <b v="0"/>
    <s v="food/food trucks"/>
    <n v="5.65"/>
    <n v="6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x v="165"/>
    <n v="6061"/>
    <x v="2"/>
    <s v="US"/>
    <s v="USD"/>
    <n v="1438552800"/>
    <n v="1435876423"/>
    <b v="0"/>
    <x v="47"/>
    <b v="0"/>
    <s v="food/food trucks"/>
    <n v="26.35217391304348"/>
    <n v="27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x v="6"/>
    <n v="26.01"/>
    <x v="2"/>
    <s v="US"/>
    <s v="USD"/>
    <n v="1403904808"/>
    <n v="1401312808"/>
    <b v="0"/>
    <x v="84"/>
    <b v="0"/>
    <s v="food/food trucks"/>
    <n v="0.325125"/>
    <n v="1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x v="365"/>
    <n v="0"/>
    <x v="2"/>
    <s v="CA"/>
    <s v="CAD"/>
    <n v="1407533463"/>
    <n v="1404941463"/>
    <b v="0"/>
    <x v="78"/>
    <b v="0"/>
    <s v="food/food trucks"/>
    <n v="0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x v="204"/>
    <n v="70"/>
    <x v="2"/>
    <s v="US"/>
    <s v="USD"/>
    <n v="1411073972"/>
    <n v="1408481972"/>
    <b v="0"/>
    <x v="80"/>
    <b v="0"/>
    <s v="food/food trucks"/>
    <n v="0.7000700070007001"/>
    <n v="1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x v="104"/>
    <n v="1570"/>
    <x v="3"/>
    <s v="IE"/>
    <s v="EUR"/>
    <n v="1491586534"/>
    <n v="1488911734"/>
    <b v="0"/>
    <x v="67"/>
    <b v="0"/>
    <s v="theater/spaces"/>
    <n v="46.176470588235297"/>
    <n v="4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x v="3"/>
    <n v="3441"/>
    <x v="3"/>
    <s v="US"/>
    <s v="USD"/>
    <n v="1491416077"/>
    <n v="1488827677"/>
    <b v="1"/>
    <x v="55"/>
    <b v="0"/>
    <s v="theater/spaces"/>
    <n v="34.410000000000004"/>
    <n v="35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x v="79"/>
    <n v="41500"/>
    <x v="3"/>
    <s v="MX"/>
    <s v="MXN"/>
    <n v="1490196830"/>
    <n v="1485016430"/>
    <b v="0"/>
    <x v="43"/>
    <b v="0"/>
    <s v="theater/spaces"/>
    <n v="103.75000000000001"/>
    <n v="104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x v="266"/>
    <n v="1145"/>
    <x v="3"/>
    <s v="US"/>
    <s v="USD"/>
    <n v="1491421314"/>
    <n v="1487709714"/>
    <b v="0"/>
    <x v="63"/>
    <b v="0"/>
    <s v="theater/spaces"/>
    <n v="6.0263157894736841"/>
    <n v="7"/>
    <n v="163.57142857142858"/>
    <x v="1"/>
    <s v="spaces"/>
    <x v="2704"/>
    <d v="2017-04-05T19:41:54"/>
  </r>
  <r>
    <n v="2705"/>
    <s v="Fischer Theatre Marquee"/>
    <s v="Help light the lights at the historic Fischer Theatre in Danville, IL."/>
    <x v="281"/>
    <n v="1739"/>
    <x v="3"/>
    <s v="US"/>
    <s v="USD"/>
    <n v="1490389158"/>
    <n v="1486504758"/>
    <b v="0"/>
    <x v="22"/>
    <b v="0"/>
    <s v="theater/spaces"/>
    <n v="10.539393939393939"/>
    <n v="11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x v="19"/>
    <n v="39304"/>
    <x v="0"/>
    <s v="US"/>
    <s v="USD"/>
    <n v="1413442740"/>
    <n v="1410937483"/>
    <b v="1"/>
    <x v="40"/>
    <b v="1"/>
    <s v="theater/spaces"/>
    <n v="112.29714285714284"/>
    <n v="113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x v="6"/>
    <n v="28067.57"/>
    <x v="0"/>
    <s v="US"/>
    <s v="USD"/>
    <n v="1369637940"/>
    <n v="1367088443"/>
    <b v="1"/>
    <x v="476"/>
    <b v="1"/>
    <s v="theater/spaces"/>
    <n v="350.84462500000001"/>
    <n v="351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x v="22"/>
    <n v="46643.07"/>
    <x v="0"/>
    <s v="GB"/>
    <s v="GBP"/>
    <n v="1469119526"/>
    <n v="1463935526"/>
    <b v="1"/>
    <x v="477"/>
    <b v="1"/>
    <s v="theater/spaces"/>
    <n v="233.21535"/>
    <n v="234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x v="63"/>
    <n v="50803"/>
    <x v="0"/>
    <s v="US"/>
    <s v="USD"/>
    <n v="1475553540"/>
    <n v="1472528141"/>
    <b v="1"/>
    <x v="478"/>
    <b v="1"/>
    <s v="theater/spaces"/>
    <n v="101.60599999999999"/>
    <n v="102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x v="127"/>
    <n v="92340.21"/>
    <x v="0"/>
    <s v="US"/>
    <s v="USD"/>
    <n v="1407549600"/>
    <n v="1404797428"/>
    <b v="1"/>
    <x v="479"/>
    <b v="1"/>
    <s v="theater/spaces"/>
    <n v="153.90035000000003"/>
    <n v="154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x v="366"/>
    <n v="3938"/>
    <x v="0"/>
    <s v="GB"/>
    <s v="GBP"/>
    <n v="1403301660"/>
    <n v="1400694790"/>
    <b v="1"/>
    <x v="196"/>
    <b v="1"/>
    <s v="theater/spaces"/>
    <n v="100.7161125319693"/>
    <n v="101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x v="62"/>
    <n v="7226"/>
    <x v="0"/>
    <s v="US"/>
    <s v="USD"/>
    <n v="1373738400"/>
    <n v="1370568560"/>
    <b v="1"/>
    <x v="235"/>
    <b v="1"/>
    <s v="theater/spaces"/>
    <n v="131.38181818181818"/>
    <n v="132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x v="60"/>
    <n v="153362"/>
    <x v="0"/>
    <s v="US"/>
    <s v="USD"/>
    <n v="1450971684"/>
    <n v="1447515684"/>
    <b v="1"/>
    <x v="480"/>
    <b v="1"/>
    <s v="theater/spaces"/>
    <n v="102.24133333333334"/>
    <n v="103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x v="31"/>
    <n v="29089"/>
    <x v="0"/>
    <s v="US"/>
    <s v="USD"/>
    <n v="1476486000"/>
    <n v="1474040596"/>
    <b v="1"/>
    <x v="120"/>
    <b v="1"/>
    <s v="theater/spaces"/>
    <n v="116.35599999999999"/>
    <n v="117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x v="14"/>
    <n v="31754.69"/>
    <x v="0"/>
    <s v="US"/>
    <s v="USD"/>
    <n v="1456047228"/>
    <n v="1453109628"/>
    <b v="1"/>
    <x v="481"/>
    <b v="1"/>
    <s v="theater/spaces"/>
    <n v="264.62241666666665"/>
    <n v="265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x v="3"/>
    <n v="11998.01"/>
    <x v="0"/>
    <s v="DE"/>
    <s v="EUR"/>
    <n v="1444291193"/>
    <n v="1441699193"/>
    <b v="1"/>
    <x v="482"/>
    <b v="1"/>
    <s v="theater/spaces"/>
    <n v="119.98010000000001"/>
    <n v="120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x v="31"/>
    <n v="30026"/>
    <x v="0"/>
    <s v="US"/>
    <s v="USD"/>
    <n v="1417906649"/>
    <n v="1414015049"/>
    <b v="1"/>
    <x v="166"/>
    <b v="1"/>
    <s v="theater/spaces"/>
    <n v="120.10400000000001"/>
    <n v="12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x v="102"/>
    <n v="18645"/>
    <x v="0"/>
    <s v="US"/>
    <s v="USD"/>
    <n v="1462316400"/>
    <n v="1459865945"/>
    <b v="1"/>
    <x v="265"/>
    <b v="1"/>
    <s v="theater/spaces"/>
    <n v="103.58333333333334"/>
    <n v="10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x v="12"/>
    <n v="6530"/>
    <x v="0"/>
    <s v="US"/>
    <s v="USD"/>
    <n v="1460936694"/>
    <n v="1455756294"/>
    <b v="0"/>
    <x v="50"/>
    <b v="1"/>
    <s v="theater/spaces"/>
    <n v="108.83333333333334"/>
    <n v="109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x v="31"/>
    <n v="29531"/>
    <x v="0"/>
    <s v="US"/>
    <s v="USD"/>
    <n v="1478866253"/>
    <n v="1476270653"/>
    <b v="0"/>
    <x v="210"/>
    <b v="1"/>
    <s v="theater/spaces"/>
    <n v="118.12400000000001"/>
    <n v="119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x v="47"/>
    <n v="10965"/>
    <x v="0"/>
    <s v="GB"/>
    <s v="GBP"/>
    <n v="1378494000"/>
    <n v="1375880598"/>
    <b v="0"/>
    <x v="314"/>
    <b v="1"/>
    <s v="technology/hardware"/>
    <n v="1462"/>
    <n v="14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x v="10"/>
    <n v="12627"/>
    <x v="0"/>
    <s v="US"/>
    <s v="USD"/>
    <n v="1485722053"/>
    <n v="1480538053"/>
    <b v="0"/>
    <x v="333"/>
    <b v="1"/>
    <s v="technology/hardware"/>
    <n v="252.54"/>
    <n v="253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x v="14"/>
    <n v="16806"/>
    <x v="0"/>
    <s v="US"/>
    <s v="USD"/>
    <n v="1420060088"/>
    <n v="1414872488"/>
    <b v="0"/>
    <x v="282"/>
    <b v="1"/>
    <s v="technology/hardware"/>
    <n v="140.05000000000001"/>
    <n v="14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x v="367"/>
    <n v="7326.88"/>
    <x v="0"/>
    <s v="GB"/>
    <s v="GBP"/>
    <n v="1439625059"/>
    <n v="1436860259"/>
    <b v="0"/>
    <x v="483"/>
    <b v="1"/>
    <s v="technology/hardware"/>
    <n v="296.87520259319291"/>
    <n v="297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x v="79"/>
    <n v="57817"/>
    <x v="0"/>
    <s v="CA"/>
    <s v="CAD"/>
    <n v="1488390735"/>
    <n v="1484070735"/>
    <b v="0"/>
    <x v="116"/>
    <b v="1"/>
    <s v="technology/hardware"/>
    <n v="144.54249999999999"/>
    <n v="145"/>
    <n v="511.65486725663715"/>
    <x v="2"/>
    <s v="hardware"/>
    <x v="2725"/>
    <d v="2017-03-01T17:52:15"/>
  </r>
  <r>
    <n v="2726"/>
    <s v="Krimston TWO - Dual SIM case for iPhone"/>
    <s v="Krimston TWO: iPhone Dual SIM Case"/>
    <x v="57"/>
    <n v="105745"/>
    <x v="0"/>
    <s v="US"/>
    <s v="USD"/>
    <n v="1461333311"/>
    <n v="1458741311"/>
    <b v="0"/>
    <x v="442"/>
    <b v="1"/>
    <s v="technology/hardware"/>
    <n v="105.745"/>
    <n v="106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x v="3"/>
    <n v="49321"/>
    <x v="0"/>
    <s v="US"/>
    <s v="USD"/>
    <n v="1438964063"/>
    <n v="1436804063"/>
    <b v="0"/>
    <x v="484"/>
    <b v="1"/>
    <s v="technology/hardware"/>
    <n v="493.21000000000004"/>
    <n v="494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x v="36"/>
    <n v="30274"/>
    <x v="0"/>
    <s v="US"/>
    <s v="USD"/>
    <n v="1451485434"/>
    <n v="1448461434"/>
    <b v="0"/>
    <x v="413"/>
    <b v="1"/>
    <s v="technology/hardware"/>
    <n v="201.82666666666668"/>
    <n v="202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x v="51"/>
    <n v="7833"/>
    <x v="0"/>
    <s v="US"/>
    <s v="USD"/>
    <n v="1430459197"/>
    <n v="1427867197"/>
    <b v="0"/>
    <x v="23"/>
    <b v="1"/>
    <s v="technology/hardware"/>
    <n v="104.44"/>
    <n v="105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x v="100"/>
    <n v="45979.01"/>
    <x v="0"/>
    <s v="US"/>
    <s v="USD"/>
    <n v="1366635575"/>
    <n v="1363611575"/>
    <b v="0"/>
    <x v="345"/>
    <b v="1"/>
    <s v="technology/hardware"/>
    <n v="170.29262962962963"/>
    <n v="171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x v="11"/>
    <n v="31291"/>
    <x v="0"/>
    <s v="US"/>
    <s v="USD"/>
    <n v="1413604800"/>
    <n v="1408624622"/>
    <b v="0"/>
    <x v="77"/>
    <b v="1"/>
    <s v="technology/hardware"/>
    <n v="104.30333333333333"/>
    <n v="105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x v="14"/>
    <n v="14190"/>
    <x v="0"/>
    <s v="US"/>
    <s v="USD"/>
    <n v="1369699200"/>
    <n v="1366917828"/>
    <b v="0"/>
    <x v="96"/>
    <b v="1"/>
    <s v="technology/hardware"/>
    <n v="118.25000000000001"/>
    <n v="119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x v="63"/>
    <n v="53769"/>
    <x v="0"/>
    <s v="US"/>
    <s v="USD"/>
    <n v="1428643974"/>
    <n v="1423463574"/>
    <b v="0"/>
    <x v="46"/>
    <b v="1"/>
    <s v="technology/hardware"/>
    <n v="107.538"/>
    <n v="10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x v="332"/>
    <n v="22603"/>
    <x v="0"/>
    <s v="US"/>
    <s v="USD"/>
    <n v="1476395940"/>
    <n v="1473782592"/>
    <b v="0"/>
    <x v="430"/>
    <b v="1"/>
    <s v="technology/hardware"/>
    <n v="2260300"/>
    <n v="2260300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x v="47"/>
    <n v="7336.01"/>
    <x v="0"/>
    <s v="GB"/>
    <s v="GBP"/>
    <n v="1363204800"/>
    <n v="1360551250"/>
    <b v="0"/>
    <x v="485"/>
    <b v="1"/>
    <s v="technology/hardware"/>
    <n v="978.13466666666682"/>
    <n v="979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x v="6"/>
    <n v="9832"/>
    <x v="0"/>
    <s v="CA"/>
    <s v="CAD"/>
    <n v="1398268773"/>
    <n v="1395676773"/>
    <b v="0"/>
    <x v="6"/>
    <b v="1"/>
    <s v="technology/hardware"/>
    <n v="122.9"/>
    <n v="123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x v="11"/>
    <n v="73818.240000000005"/>
    <x v="0"/>
    <s v="US"/>
    <s v="USD"/>
    <n v="1389812400"/>
    <n v="1386108087"/>
    <b v="0"/>
    <x v="231"/>
    <b v="1"/>
    <s v="technology/hardware"/>
    <n v="246.0608"/>
    <n v="247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x v="10"/>
    <n v="7397"/>
    <x v="0"/>
    <s v="US"/>
    <s v="USD"/>
    <n v="1478402804"/>
    <n v="1473218804"/>
    <b v="0"/>
    <x v="41"/>
    <b v="1"/>
    <s v="technology/hardware"/>
    <n v="147.94"/>
    <n v="148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x v="184"/>
    <n v="4225"/>
    <x v="0"/>
    <s v="GB"/>
    <s v="GBP"/>
    <n v="1399324717"/>
    <n v="1395436717"/>
    <b v="0"/>
    <x v="277"/>
    <b v="1"/>
    <s v="technology/hardware"/>
    <n v="384.09090909090907"/>
    <n v="385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x v="43"/>
    <n v="310"/>
    <x v="0"/>
    <s v="US"/>
    <s v="USD"/>
    <n v="1426117552"/>
    <n v="1423529152"/>
    <b v="0"/>
    <x v="57"/>
    <b v="1"/>
    <s v="technology/hardware"/>
    <n v="103.33333333333334"/>
    <n v="10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x v="6"/>
    <n v="35"/>
    <x v="2"/>
    <s v="US"/>
    <s v="USD"/>
    <n v="1413770820"/>
    <n v="1412005602"/>
    <b v="0"/>
    <x v="80"/>
    <b v="0"/>
    <s v="publishing/children's books"/>
    <n v="0.43750000000000006"/>
    <n v="1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x v="30"/>
    <n v="731"/>
    <x v="2"/>
    <s v="US"/>
    <s v="USD"/>
    <n v="1337102187"/>
    <n v="1335892587"/>
    <b v="0"/>
    <x v="59"/>
    <b v="0"/>
    <s v="publishing/children's books"/>
    <n v="29.24"/>
    <n v="30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x v="368"/>
    <n v="0"/>
    <x v="2"/>
    <s v="US"/>
    <s v="USD"/>
    <n v="1476863607"/>
    <n v="1474271607"/>
    <b v="0"/>
    <x v="78"/>
    <b v="0"/>
    <s v="publishing/children's books"/>
    <n v="0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x v="194"/>
    <n v="835"/>
    <x v="2"/>
    <s v="US"/>
    <s v="USD"/>
    <n v="1330478998"/>
    <n v="1327886998"/>
    <b v="0"/>
    <x v="19"/>
    <b v="0"/>
    <s v="publishing/children's books"/>
    <n v="5.21875"/>
    <n v="6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x v="6"/>
    <n v="1751"/>
    <x v="2"/>
    <s v="US"/>
    <s v="USD"/>
    <n v="1342309368"/>
    <n v="1337125368"/>
    <b v="0"/>
    <x v="72"/>
    <b v="0"/>
    <s v="publishing/children's books"/>
    <n v="21.887499999999999"/>
    <n v="22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x v="9"/>
    <n v="801"/>
    <x v="2"/>
    <s v="US"/>
    <s v="USD"/>
    <n v="1409337911"/>
    <n v="1406745911"/>
    <b v="0"/>
    <x v="10"/>
    <b v="0"/>
    <s v="publishing/children's books"/>
    <n v="26.700000000000003"/>
    <n v="27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x v="2"/>
    <n v="140"/>
    <x v="2"/>
    <s v="US"/>
    <s v="USD"/>
    <n v="1339816200"/>
    <n v="1337095997"/>
    <b v="0"/>
    <x v="80"/>
    <b v="0"/>
    <s v="publishing/children's books"/>
    <n v="28.000000000000004"/>
    <n v="28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x v="10"/>
    <n v="53"/>
    <x v="2"/>
    <s v="US"/>
    <s v="USD"/>
    <n v="1472835802"/>
    <n v="1470243802"/>
    <b v="0"/>
    <x v="80"/>
    <b v="0"/>
    <s v="publishing/children's books"/>
    <n v="1.06"/>
    <n v="2"/>
    <n v="13.25"/>
    <x v="3"/>
    <s v="children's books"/>
    <x v="2748"/>
    <d v="2016-09-02T17:03:22"/>
  </r>
  <r>
    <n v="2749"/>
    <s v="A Tree is a Tree, no matter what you see.  CHILDREN'S BOOK"/>
    <s v="Self-publishing my children's book."/>
    <x v="3"/>
    <n v="110"/>
    <x v="2"/>
    <s v="US"/>
    <s v="USD"/>
    <n v="1428171037"/>
    <n v="1425582637"/>
    <b v="0"/>
    <x v="84"/>
    <b v="0"/>
    <s v="publishing/children's books"/>
    <n v="1.0999999999999999"/>
    <n v="2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x v="369"/>
    <n v="0"/>
    <x v="2"/>
    <s v="US"/>
    <s v="USD"/>
    <n v="1341086400"/>
    <n v="1340055345"/>
    <b v="0"/>
    <x v="78"/>
    <b v="0"/>
    <s v="publishing/children's books"/>
    <n v="0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x v="370"/>
    <n v="0"/>
    <x v="2"/>
    <s v="US"/>
    <s v="USD"/>
    <n v="1403039842"/>
    <n v="1397855842"/>
    <b v="0"/>
    <x v="78"/>
    <b v="0"/>
    <s v="publishing/children's books"/>
    <n v="0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x v="225"/>
    <n v="550"/>
    <x v="2"/>
    <s v="US"/>
    <s v="USD"/>
    <n v="1324232504"/>
    <n v="1320776504"/>
    <b v="0"/>
    <x v="25"/>
    <b v="0"/>
    <s v="publishing/children's books"/>
    <n v="11.458333333333332"/>
    <n v="12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x v="13"/>
    <n v="380"/>
    <x v="2"/>
    <s v="US"/>
    <s v="USD"/>
    <n v="1346017023"/>
    <n v="1343425023"/>
    <b v="0"/>
    <x v="22"/>
    <b v="0"/>
    <s v="publishing/children's books"/>
    <n v="19"/>
    <n v="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x v="3"/>
    <n v="0"/>
    <x v="2"/>
    <s v="US"/>
    <s v="USD"/>
    <n v="1410448551"/>
    <n v="1407856551"/>
    <b v="0"/>
    <x v="78"/>
    <b v="0"/>
    <s v="publishing/children's books"/>
    <n v="0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x v="2"/>
    <n v="260"/>
    <x v="2"/>
    <s v="IE"/>
    <s v="EUR"/>
    <n v="1428519527"/>
    <n v="1425927527"/>
    <b v="0"/>
    <x v="41"/>
    <b v="0"/>
    <s v="publishing/children's books"/>
    <n v="52"/>
    <n v="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x v="3"/>
    <n v="1048"/>
    <x v="2"/>
    <s v="US"/>
    <s v="USD"/>
    <n v="1389476201"/>
    <n v="1386884201"/>
    <b v="0"/>
    <x v="51"/>
    <b v="0"/>
    <s v="publishing/children's books"/>
    <n v="10.48"/>
    <n v="11"/>
    <n v="31.757575757575758"/>
    <x v="3"/>
    <s v="children's books"/>
    <x v="2756"/>
    <d v="2014-01-11T21:36:41"/>
  </r>
  <r>
    <n v="2757"/>
    <s v="C is for Crooked"/>
    <s v="A children's letter book that Lampoons Hillary Clinton"/>
    <x v="15"/>
    <n v="10"/>
    <x v="2"/>
    <s v="US"/>
    <s v="USD"/>
    <n v="1470498332"/>
    <n v="1469202332"/>
    <b v="0"/>
    <x v="84"/>
    <b v="0"/>
    <s v="publishing/children's books"/>
    <n v="0.66666666666666674"/>
    <n v="1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x v="13"/>
    <n v="234"/>
    <x v="2"/>
    <s v="AU"/>
    <s v="AUD"/>
    <n v="1476095783"/>
    <n v="1474886183"/>
    <b v="0"/>
    <x v="79"/>
    <b v="0"/>
    <s v="publishing/children's books"/>
    <n v="11.700000000000001"/>
    <n v="12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x v="28"/>
    <n v="105"/>
    <x v="2"/>
    <s v="AU"/>
    <s v="AUD"/>
    <n v="1468658866"/>
    <n v="1464943666"/>
    <b v="0"/>
    <x v="84"/>
    <b v="0"/>
    <s v="publishing/children's books"/>
    <n v="10.5"/>
    <n v="11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x v="10"/>
    <n v="0"/>
    <x v="2"/>
    <s v="GB"/>
    <s v="GBP"/>
    <n v="1371726258"/>
    <n v="1369134258"/>
    <b v="0"/>
    <x v="78"/>
    <b v="0"/>
    <s v="publishing/children's books"/>
    <n v="0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x v="10"/>
    <n v="36"/>
    <x v="2"/>
    <s v="US"/>
    <s v="USD"/>
    <n v="1357176693"/>
    <n v="1354584693"/>
    <b v="0"/>
    <x v="80"/>
    <b v="0"/>
    <s v="publishing/children's books"/>
    <n v="0.72"/>
    <n v="1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x v="53"/>
    <n v="25"/>
    <x v="2"/>
    <s v="US"/>
    <s v="USD"/>
    <n v="1332114795"/>
    <n v="1326934395"/>
    <b v="0"/>
    <x v="29"/>
    <b v="0"/>
    <s v="publishing/children's books"/>
    <n v="0.76923076923076927"/>
    <n v="1"/>
    <n v="25"/>
    <x v="3"/>
    <s v="children's books"/>
    <x v="2762"/>
    <d v="2012-03-18T23:53:15"/>
  </r>
  <r>
    <n v="2763"/>
    <s v="My Christmas Star"/>
    <s v="How Santa finds childrens homes without getting lost by following certain stars."/>
    <x v="371"/>
    <n v="90"/>
    <x v="2"/>
    <s v="US"/>
    <s v="USD"/>
    <n v="1369403684"/>
    <n v="1365515684"/>
    <b v="0"/>
    <x v="83"/>
    <b v="0"/>
    <s v="publishing/children's books"/>
    <n v="0.22842639593908631"/>
    <n v="1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x v="23"/>
    <n v="45"/>
    <x v="2"/>
    <s v="US"/>
    <s v="USD"/>
    <n v="1338404400"/>
    <n v="1335855631"/>
    <b v="0"/>
    <x v="80"/>
    <b v="0"/>
    <s v="publishing/children's books"/>
    <n v="1.125"/>
    <n v="2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x v="23"/>
    <n v="0"/>
    <x v="2"/>
    <s v="US"/>
    <s v="USD"/>
    <n v="1351432428"/>
    <n v="1350050028"/>
    <b v="0"/>
    <x v="78"/>
    <b v="0"/>
    <s v="publishing/children's books"/>
    <n v="0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x v="10"/>
    <n v="100"/>
    <x v="2"/>
    <s v="US"/>
    <s v="USD"/>
    <n v="1313078518"/>
    <n v="1310486518"/>
    <b v="0"/>
    <x v="80"/>
    <b v="0"/>
    <s v="publishing/children's books"/>
    <n v="2"/>
    <n v="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x v="23"/>
    <n v="34"/>
    <x v="2"/>
    <s v="CA"/>
    <s v="CAD"/>
    <n v="1439766050"/>
    <n v="1434582050"/>
    <b v="0"/>
    <x v="83"/>
    <b v="0"/>
    <s v="publishing/children's books"/>
    <n v="0.85000000000000009"/>
    <n v="1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x v="39"/>
    <n v="1002"/>
    <x v="2"/>
    <s v="US"/>
    <s v="USD"/>
    <n v="1333028723"/>
    <n v="1330440323"/>
    <b v="0"/>
    <x v="69"/>
    <b v="0"/>
    <s v="publishing/children's books"/>
    <n v="14.314285714285715"/>
    <n v="15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x v="134"/>
    <n v="2"/>
    <x v="2"/>
    <s v="GB"/>
    <s v="GBP"/>
    <n v="1401997790"/>
    <n v="1397677790"/>
    <b v="0"/>
    <x v="84"/>
    <b v="0"/>
    <s v="publishing/children's books"/>
    <n v="0.25"/>
    <n v="1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x v="22"/>
    <n v="2082.25"/>
    <x v="2"/>
    <s v="US"/>
    <s v="USD"/>
    <n v="1395158130"/>
    <n v="1392569730"/>
    <b v="0"/>
    <x v="51"/>
    <b v="0"/>
    <s v="publishing/children's books"/>
    <n v="10.411249999999999"/>
    <n v="11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x v="372"/>
    <n v="0"/>
    <x v="2"/>
    <s v="US"/>
    <s v="USD"/>
    <n v="1359738000"/>
    <n v="1355489140"/>
    <b v="0"/>
    <x v="78"/>
    <b v="0"/>
    <s v="publishing/children's books"/>
    <n v="0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x v="6"/>
    <n v="0"/>
    <x v="2"/>
    <s v="US"/>
    <s v="USD"/>
    <n v="1381006294"/>
    <n v="1379710294"/>
    <b v="0"/>
    <x v="78"/>
    <b v="0"/>
    <s v="publishing/children's books"/>
    <n v="0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x v="373"/>
    <n v="1"/>
    <x v="2"/>
    <s v="CA"/>
    <s v="CAD"/>
    <n v="1461530721"/>
    <n v="1460666721"/>
    <b v="0"/>
    <x v="29"/>
    <b v="0"/>
    <s v="publishing/children's books"/>
    <n v="0.18867924528301888"/>
    <n v="1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x v="23"/>
    <n v="570"/>
    <x v="2"/>
    <s v="US"/>
    <s v="USD"/>
    <n v="1362711728"/>
    <n v="1360119728"/>
    <b v="0"/>
    <x v="62"/>
    <b v="0"/>
    <s v="publishing/children's books"/>
    <n v="14.249999999999998"/>
    <n v="15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x v="10"/>
    <n v="150"/>
    <x v="2"/>
    <s v="US"/>
    <s v="USD"/>
    <n v="1323994754"/>
    <n v="1321402754"/>
    <b v="0"/>
    <x v="84"/>
    <b v="0"/>
    <s v="publishing/children's books"/>
    <n v="3"/>
    <n v="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x v="223"/>
    <n v="1655"/>
    <x v="2"/>
    <s v="US"/>
    <s v="USD"/>
    <n v="1434092876"/>
    <n v="1431414476"/>
    <b v="0"/>
    <x v="17"/>
    <b v="0"/>
    <s v="publishing/children's books"/>
    <n v="7.8809523809523814"/>
    <n v="8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x v="9"/>
    <n v="10"/>
    <x v="2"/>
    <s v="US"/>
    <s v="USD"/>
    <n v="1437149004"/>
    <n v="1434557004"/>
    <b v="0"/>
    <x v="29"/>
    <b v="0"/>
    <s v="publishing/children's books"/>
    <n v="0.33333333333333337"/>
    <n v="1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x v="62"/>
    <n v="1405"/>
    <x v="2"/>
    <s v="US"/>
    <s v="USD"/>
    <n v="1409009306"/>
    <n v="1406417306"/>
    <b v="0"/>
    <x v="41"/>
    <b v="0"/>
    <s v="publishing/children's books"/>
    <n v="25.545454545454543"/>
    <n v="26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x v="30"/>
    <n v="53"/>
    <x v="2"/>
    <s v="US"/>
    <s v="USD"/>
    <n v="1448204621"/>
    <n v="1445609021"/>
    <b v="0"/>
    <x v="29"/>
    <b v="0"/>
    <s v="publishing/children's books"/>
    <n v="2.12"/>
    <n v="3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x v="57"/>
    <n v="0"/>
    <x v="2"/>
    <s v="IT"/>
    <s v="EUR"/>
    <n v="1489142688"/>
    <n v="1486550688"/>
    <b v="0"/>
    <x v="78"/>
    <b v="0"/>
    <s v="publishing/children's books"/>
    <n v="0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x v="21"/>
    <n v="1316"/>
    <x v="0"/>
    <s v="US"/>
    <s v="USD"/>
    <n v="1423724400"/>
    <n v="1421274954"/>
    <b v="0"/>
    <x v="33"/>
    <b v="1"/>
    <s v="theater/plays"/>
    <n v="105.28"/>
    <n v="106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x v="28"/>
    <n v="1200"/>
    <x v="0"/>
    <s v="US"/>
    <s v="USD"/>
    <n v="1424149140"/>
    <n v="1421964718"/>
    <b v="0"/>
    <x v="59"/>
    <b v="1"/>
    <s v="theater/plays"/>
    <n v="120"/>
    <n v="120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x v="28"/>
    <n v="1145"/>
    <x v="0"/>
    <s v="GB"/>
    <s v="GBP"/>
    <n v="1429793446"/>
    <n v="1428583846"/>
    <b v="0"/>
    <x v="42"/>
    <b v="1"/>
    <s v="theater/plays"/>
    <n v="114.5"/>
    <n v="11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x v="12"/>
    <n v="7140"/>
    <x v="0"/>
    <s v="US"/>
    <s v="USD"/>
    <n v="1414608843"/>
    <n v="1412794443"/>
    <b v="0"/>
    <x v="52"/>
    <b v="1"/>
    <s v="theater/plays"/>
    <n v="119"/>
    <n v="1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x v="10"/>
    <n v="5234"/>
    <x v="0"/>
    <s v="US"/>
    <s v="USD"/>
    <n v="1470430800"/>
    <n v="1467865967"/>
    <b v="0"/>
    <x v="136"/>
    <b v="1"/>
    <s v="theater/plays"/>
    <n v="104.67999999999999"/>
    <n v="105"/>
    <n v="36.859154929577464"/>
    <x v="1"/>
    <s v="plays"/>
    <x v="2785"/>
    <d v="2016-08-05T21:00:00"/>
  </r>
  <r>
    <n v="2786"/>
    <s v="Fierce"/>
    <s v="A heart-melting farce about sex, art and the lovelorn lay-abouts of London-town."/>
    <x v="30"/>
    <n v="2946"/>
    <x v="0"/>
    <s v="GB"/>
    <s v="GBP"/>
    <n v="1404913180"/>
    <n v="1403703580"/>
    <b v="0"/>
    <x v="142"/>
    <b v="1"/>
    <s v="theater/plays"/>
    <n v="117.83999999999999"/>
    <n v="118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x v="28"/>
    <n v="1197"/>
    <x v="0"/>
    <s v="US"/>
    <s v="USD"/>
    <n v="1405658752"/>
    <n v="1403066752"/>
    <b v="0"/>
    <x v="44"/>
    <b v="1"/>
    <s v="theater/plays"/>
    <n v="119.7"/>
    <n v="120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x v="13"/>
    <n v="2050"/>
    <x v="0"/>
    <s v="US"/>
    <s v="USD"/>
    <n v="1469811043"/>
    <n v="1467219043"/>
    <b v="0"/>
    <x v="9"/>
    <b v="1"/>
    <s v="theater/plays"/>
    <n v="102.49999999999999"/>
    <n v="103"/>
    <n v="102.5"/>
    <x v="1"/>
    <s v="plays"/>
    <x v="2788"/>
    <d v="2016-07-29T16:50:43"/>
  </r>
  <r>
    <n v="2789"/>
    <s v="The Adventurers Club"/>
    <s v="BNT's Biggest Adventure So Far: Our 2015 full length production!"/>
    <x v="9"/>
    <n v="3035"/>
    <x v="0"/>
    <s v="US"/>
    <s v="USD"/>
    <n v="1426132800"/>
    <n v="1424477934"/>
    <b v="0"/>
    <x v="54"/>
    <b v="1"/>
    <s v="theater/plays"/>
    <n v="101.16666666666667"/>
    <n v="102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x v="9"/>
    <n v="3160"/>
    <x v="0"/>
    <s v="US"/>
    <s v="USD"/>
    <n v="1423693903"/>
    <n v="1421101903"/>
    <b v="0"/>
    <x v="36"/>
    <b v="1"/>
    <s v="theater/plays"/>
    <n v="105.33333333333333"/>
    <n v="106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x v="13"/>
    <n v="2050"/>
    <x v="0"/>
    <s v="US"/>
    <s v="USD"/>
    <n v="1473393600"/>
    <n v="1470778559"/>
    <b v="0"/>
    <x v="33"/>
    <b v="1"/>
    <s v="theater/plays"/>
    <n v="102.49999999999999"/>
    <n v="103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x v="13"/>
    <n v="2152"/>
    <x v="0"/>
    <s v="US"/>
    <s v="USD"/>
    <n v="1439357559"/>
    <n v="1435469559"/>
    <b v="0"/>
    <x v="54"/>
    <b v="1"/>
    <s v="theater/plays"/>
    <n v="107.60000000000001"/>
    <n v="108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x v="3"/>
    <n v="11056.75"/>
    <x v="0"/>
    <s v="AU"/>
    <s v="AUD"/>
    <n v="1437473005"/>
    <n v="1434881005"/>
    <b v="0"/>
    <x v="196"/>
    <b v="1"/>
    <s v="theater/plays"/>
    <n v="110.5675"/>
    <n v="111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x v="45"/>
    <n v="75"/>
    <x v="0"/>
    <s v="GB"/>
    <s v="GBP"/>
    <n v="1457031600"/>
    <n v="1455640559"/>
    <b v="0"/>
    <x v="83"/>
    <b v="1"/>
    <s v="theater/plays"/>
    <n v="150"/>
    <n v="150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x v="176"/>
    <n v="730"/>
    <x v="0"/>
    <s v="US"/>
    <s v="USD"/>
    <n v="1402095600"/>
    <n v="1400675841"/>
    <b v="0"/>
    <x v="9"/>
    <b v="1"/>
    <s v="theater/plays"/>
    <n v="104.28571428571429"/>
    <n v="105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x v="134"/>
    <n v="924"/>
    <x v="0"/>
    <s v="GB"/>
    <s v="GBP"/>
    <n v="1404564028"/>
    <n v="1401972028"/>
    <b v="0"/>
    <x v="64"/>
    <b v="1"/>
    <s v="theater/plays"/>
    <n v="115.5"/>
    <n v="116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x v="6"/>
    <n v="8211.61"/>
    <x v="0"/>
    <s v="GB"/>
    <s v="GBP"/>
    <n v="1404858840"/>
    <n v="1402266840"/>
    <b v="0"/>
    <x v="225"/>
    <b v="1"/>
    <s v="theater/plays"/>
    <n v="102.64512500000001"/>
    <n v="103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x v="10"/>
    <n v="5070"/>
    <x v="0"/>
    <s v="GB"/>
    <s v="GBP"/>
    <n v="1438358400"/>
    <n v="1437063121"/>
    <b v="0"/>
    <x v="237"/>
    <b v="1"/>
    <s v="theater/plays"/>
    <n v="101.4"/>
    <n v="102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x v="10"/>
    <n v="5831.74"/>
    <x v="0"/>
    <s v="GB"/>
    <s v="GBP"/>
    <n v="1466179200"/>
    <n v="1463466070"/>
    <b v="0"/>
    <x v="208"/>
    <b v="1"/>
    <s v="theater/plays"/>
    <n v="116.6348"/>
    <n v="117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x v="28"/>
    <n v="1330"/>
    <x v="0"/>
    <s v="GB"/>
    <s v="GBP"/>
    <n v="1420377366"/>
    <n v="1415193366"/>
    <b v="0"/>
    <x v="162"/>
    <b v="1"/>
    <s v="theater/plays"/>
    <n v="133"/>
    <n v="1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x v="2"/>
    <n v="666"/>
    <x v="0"/>
    <s v="AU"/>
    <s v="AUD"/>
    <n v="1412938800"/>
    <n v="1411019409"/>
    <b v="0"/>
    <x v="62"/>
    <b v="1"/>
    <s v="theater/plays"/>
    <n v="133.20000000000002"/>
    <n v="134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x v="9"/>
    <n v="3055"/>
    <x v="0"/>
    <s v="GB"/>
    <s v="GBP"/>
    <n v="1438875107"/>
    <n v="1436283107"/>
    <b v="0"/>
    <x v="240"/>
    <b v="1"/>
    <s v="theater/plays"/>
    <n v="101.83333333333333"/>
    <n v="102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x v="3"/>
    <n v="12795"/>
    <x v="0"/>
    <s v="US"/>
    <s v="USD"/>
    <n v="1437004800"/>
    <n v="1433295276"/>
    <b v="0"/>
    <x v="261"/>
    <b v="1"/>
    <s v="theater/plays"/>
    <n v="127.95"/>
    <n v="128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x v="28"/>
    <n v="1150"/>
    <x v="0"/>
    <s v="GB"/>
    <s v="GBP"/>
    <n v="1411987990"/>
    <n v="1409395990"/>
    <b v="0"/>
    <x v="23"/>
    <b v="1"/>
    <s v="theater/plays"/>
    <n v="114.99999999999999"/>
    <n v="115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x v="44"/>
    <n v="440"/>
    <x v="0"/>
    <s v="GB"/>
    <s v="GBP"/>
    <n v="1440245273"/>
    <n v="1438085273"/>
    <b v="0"/>
    <x v="59"/>
    <b v="1"/>
    <s v="theater/plays"/>
    <n v="110.00000000000001"/>
    <n v="110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x v="9"/>
    <n v="3363"/>
    <x v="0"/>
    <s v="GB"/>
    <s v="GBP"/>
    <n v="1438772400"/>
    <n v="1435645490"/>
    <b v="0"/>
    <x v="88"/>
    <b v="1"/>
    <s v="theater/plays"/>
    <n v="112.1"/>
    <n v="113"/>
    <n v="44.25"/>
    <x v="1"/>
    <s v="plays"/>
    <x v="2806"/>
    <d v="2015-08-05T11:00:00"/>
  </r>
  <r>
    <n v="2807"/>
    <s v="The Commission Theatre Co."/>
    <s v="Bringing Shakespeare back to the Playwrights"/>
    <x v="10"/>
    <n v="6300"/>
    <x v="0"/>
    <s v="US"/>
    <s v="USD"/>
    <n v="1435611438"/>
    <n v="1433019438"/>
    <b v="0"/>
    <x v="251"/>
    <b v="1"/>
    <s v="theater/plays"/>
    <n v="126"/>
    <n v="1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x v="37"/>
    <n v="4511"/>
    <x v="0"/>
    <s v="US"/>
    <s v="USD"/>
    <n v="1440274735"/>
    <n v="1437682735"/>
    <b v="0"/>
    <x v="50"/>
    <b v="1"/>
    <s v="theater/plays"/>
    <n v="100.24444444444444"/>
    <n v="101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x v="30"/>
    <n v="2560"/>
    <x v="0"/>
    <s v="US"/>
    <s v="USD"/>
    <n v="1459348740"/>
    <n v="1458647725"/>
    <b v="0"/>
    <x v="64"/>
    <b v="1"/>
    <s v="theater/plays"/>
    <n v="102.4"/>
    <n v="103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x v="30"/>
    <n v="2705"/>
    <x v="0"/>
    <s v="US"/>
    <s v="USD"/>
    <n v="1401595140"/>
    <n v="1398828064"/>
    <b v="0"/>
    <x v="7"/>
    <b v="1"/>
    <s v="theater/plays"/>
    <n v="108.2"/>
    <n v="109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x v="3"/>
    <n v="10027"/>
    <x v="0"/>
    <s v="GB"/>
    <s v="GBP"/>
    <n v="1424692503"/>
    <n v="1422100503"/>
    <b v="0"/>
    <x v="52"/>
    <b v="1"/>
    <s v="theater/plays"/>
    <n v="100.27"/>
    <n v="101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x v="10"/>
    <n v="5665"/>
    <x v="0"/>
    <s v="CA"/>
    <s v="CAD"/>
    <n v="1428292800"/>
    <n v="1424368298"/>
    <b v="0"/>
    <x v="183"/>
    <b v="1"/>
    <s v="theater/plays"/>
    <n v="113.3"/>
    <n v="114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x v="70"/>
    <n v="3572.12"/>
    <x v="0"/>
    <s v="US"/>
    <s v="USD"/>
    <n v="1481737761"/>
    <n v="1479577761"/>
    <b v="0"/>
    <x v="93"/>
    <b v="1"/>
    <s v="theater/plays"/>
    <n v="127.57571428571428"/>
    <n v="1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x v="15"/>
    <n v="1616"/>
    <x v="0"/>
    <s v="GB"/>
    <s v="GBP"/>
    <n v="1431164115"/>
    <n v="1428572115"/>
    <b v="0"/>
    <x v="31"/>
    <b v="1"/>
    <s v="theater/plays"/>
    <n v="107.73333333333332"/>
    <n v="108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x v="49"/>
    <n v="605"/>
    <x v="0"/>
    <s v="CA"/>
    <s v="CAD"/>
    <n v="1470595109"/>
    <n v="1468003109"/>
    <b v="0"/>
    <x v="25"/>
    <b v="1"/>
    <s v="theater/plays"/>
    <n v="242"/>
    <n v="2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x v="9"/>
    <n v="4247"/>
    <x v="0"/>
    <s v="GB"/>
    <s v="GBP"/>
    <n v="1438531200"/>
    <n v="1435921992"/>
    <b v="0"/>
    <x v="39"/>
    <b v="1"/>
    <s v="theater/plays"/>
    <n v="141.56666666666666"/>
    <n v="142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x v="20"/>
    <n v="780"/>
    <x v="0"/>
    <s v="GB"/>
    <s v="GBP"/>
    <n v="1425136462"/>
    <n v="1421680462"/>
    <b v="0"/>
    <x v="51"/>
    <b v="1"/>
    <s v="theater/plays"/>
    <n v="130"/>
    <n v="130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x v="3"/>
    <n v="10603"/>
    <x v="0"/>
    <s v="US"/>
    <s v="USD"/>
    <n v="1443018086"/>
    <n v="1441290086"/>
    <b v="0"/>
    <x v="332"/>
    <b v="1"/>
    <s v="theater/plays"/>
    <n v="106.03"/>
    <n v="107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x v="10"/>
    <n v="5240"/>
    <x v="0"/>
    <s v="GB"/>
    <s v="GBP"/>
    <n v="1434285409"/>
    <n v="1431693409"/>
    <b v="0"/>
    <x v="201"/>
    <b v="1"/>
    <s v="theater/plays"/>
    <n v="104.80000000000001"/>
    <n v="105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x v="48"/>
    <n v="272"/>
    <x v="0"/>
    <s v="GB"/>
    <s v="GBP"/>
    <n v="1456444800"/>
    <n v="1454337589"/>
    <b v="0"/>
    <x v="9"/>
    <b v="1"/>
    <s v="theater/plays"/>
    <n v="136"/>
    <n v="1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x v="28"/>
    <n v="1000"/>
    <x v="0"/>
    <s v="GB"/>
    <s v="GBP"/>
    <n v="1411510135"/>
    <n v="1408918135"/>
    <b v="0"/>
    <x v="2"/>
    <b v="1"/>
    <s v="theater/plays"/>
    <n v="100"/>
    <n v="100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x v="12"/>
    <n v="6000"/>
    <x v="0"/>
    <s v="US"/>
    <s v="USD"/>
    <n v="1427469892"/>
    <n v="1424881492"/>
    <b v="0"/>
    <x v="225"/>
    <b v="1"/>
    <s v="theater/plays"/>
    <n v="100"/>
    <n v="100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x v="213"/>
    <n v="124"/>
    <x v="0"/>
    <s v="GB"/>
    <s v="GBP"/>
    <n v="1427842740"/>
    <n v="1425428206"/>
    <b v="0"/>
    <x v="25"/>
    <b v="1"/>
    <s v="theater/plays"/>
    <n v="124"/>
    <n v="1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x v="81"/>
    <n v="760"/>
    <x v="0"/>
    <s v="US"/>
    <s v="USD"/>
    <n v="1434159780"/>
    <n v="1431412196"/>
    <b v="0"/>
    <x v="41"/>
    <b v="1"/>
    <s v="theater/plays"/>
    <n v="116.92307692307693"/>
    <n v="117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x v="9"/>
    <n v="3100"/>
    <x v="0"/>
    <s v="GB"/>
    <s v="GBP"/>
    <n v="1449255686"/>
    <n v="1446663686"/>
    <b v="0"/>
    <x v="13"/>
    <b v="1"/>
    <s v="theater/plays"/>
    <n v="103.33333333333334"/>
    <n v="10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x v="13"/>
    <n v="2155"/>
    <x v="0"/>
    <s v="US"/>
    <s v="USD"/>
    <n v="1436511600"/>
    <n v="1434415812"/>
    <b v="0"/>
    <x v="10"/>
    <b v="1"/>
    <s v="theater/plays"/>
    <n v="107.74999999999999"/>
    <n v="108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x v="13"/>
    <n v="2405"/>
    <x v="0"/>
    <s v="US"/>
    <s v="USD"/>
    <n v="1464971400"/>
    <n v="1462379066"/>
    <b v="0"/>
    <x v="23"/>
    <b v="1"/>
    <s v="theater/plays"/>
    <n v="120.24999999999999"/>
    <n v="121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x v="196"/>
    <n v="9536"/>
    <x v="0"/>
    <s v="GB"/>
    <s v="GBP"/>
    <n v="1443826800"/>
    <n v="1441606869"/>
    <b v="0"/>
    <x v="174"/>
    <b v="1"/>
    <s v="theater/plays"/>
    <n v="100.37894736842105"/>
    <n v="101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x v="30"/>
    <n v="2663"/>
    <x v="0"/>
    <s v="GB"/>
    <s v="GBP"/>
    <n v="1464863118"/>
    <n v="1462443918"/>
    <b v="0"/>
    <x v="88"/>
    <b v="1"/>
    <s v="theater/plays"/>
    <n v="106.52"/>
    <n v="107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x v="9"/>
    <n v="3000"/>
    <x v="0"/>
    <s v="US"/>
    <s v="USD"/>
    <n v="1399867140"/>
    <n v="1398802148"/>
    <b v="0"/>
    <x v="202"/>
    <b v="1"/>
    <s v="theater/plays"/>
    <n v="100"/>
    <n v="100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x v="9"/>
    <n v="3320"/>
    <x v="0"/>
    <s v="US"/>
    <s v="USD"/>
    <n v="1437076070"/>
    <n v="1434484070"/>
    <b v="0"/>
    <x v="47"/>
    <b v="1"/>
    <s v="theater/plays"/>
    <n v="110.66666666666667"/>
    <n v="111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x v="30"/>
    <n v="2867.99"/>
    <x v="0"/>
    <s v="GB"/>
    <s v="GBP"/>
    <n v="1416780000"/>
    <n v="1414342894"/>
    <b v="0"/>
    <x v="195"/>
    <b v="1"/>
    <s v="theater/plays"/>
    <n v="114.71959999999999"/>
    <n v="115"/>
    <n v="30.189368421052631"/>
    <x v="1"/>
    <s v="plays"/>
    <x v="2832"/>
    <d v="2014-11-23T22:00:00"/>
  </r>
  <r>
    <n v="2833"/>
    <s v="Star Man Rocket Man"/>
    <s v="A new play about exploring outer space"/>
    <x v="200"/>
    <n v="2923"/>
    <x v="0"/>
    <s v="US"/>
    <s v="USD"/>
    <n v="1444528800"/>
    <n v="1442804633"/>
    <b v="0"/>
    <x v="2"/>
    <b v="1"/>
    <s v="theater/plays"/>
    <n v="108.25925925925925"/>
    <n v="109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x v="134"/>
    <n v="1360"/>
    <x v="0"/>
    <s v="GB"/>
    <s v="GBP"/>
    <n v="1422658930"/>
    <n v="1421362930"/>
    <b v="0"/>
    <x v="64"/>
    <b v="1"/>
    <s v="theater/plays"/>
    <n v="170"/>
    <n v="170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x v="28"/>
    <n v="1870.99"/>
    <x v="0"/>
    <s v="GB"/>
    <s v="GBP"/>
    <n v="1449273600"/>
    <n v="1446742417"/>
    <b v="0"/>
    <x v="251"/>
    <b v="1"/>
    <s v="theater/plays"/>
    <n v="187.09899999999999"/>
    <n v="188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x v="52"/>
    <n v="485"/>
    <x v="0"/>
    <s v="US"/>
    <s v="USD"/>
    <n v="1487393940"/>
    <n v="1484115418"/>
    <b v="0"/>
    <x v="202"/>
    <b v="1"/>
    <s v="theater/plays"/>
    <n v="107.77777777777777"/>
    <n v="108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x v="16"/>
    <n v="850"/>
    <x v="0"/>
    <s v="CA"/>
    <s v="CAD"/>
    <n v="1449701284"/>
    <n v="1446241684"/>
    <b v="0"/>
    <x v="64"/>
    <b v="1"/>
    <s v="theater/plays"/>
    <n v="100"/>
    <n v="100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x v="13"/>
    <n v="2405"/>
    <x v="0"/>
    <s v="US"/>
    <s v="USD"/>
    <n v="1407967200"/>
    <n v="1406039696"/>
    <b v="0"/>
    <x v="241"/>
    <b v="1"/>
    <s v="theater/plays"/>
    <n v="120.24999999999999"/>
    <n v="121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x v="8"/>
    <n v="3900"/>
    <x v="0"/>
    <s v="US"/>
    <s v="USD"/>
    <n v="1408942740"/>
    <n v="1406958354"/>
    <b v="0"/>
    <x v="162"/>
    <b v="1"/>
    <s v="theater/plays"/>
    <n v="111.42857142857143"/>
    <n v="112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x v="30"/>
    <n v="2600"/>
    <x v="0"/>
    <s v="GB"/>
    <s v="GBP"/>
    <n v="1426698000"/>
    <n v="1424825479"/>
    <b v="0"/>
    <x v="462"/>
    <b v="1"/>
    <s v="theater/plays"/>
    <n v="104"/>
    <n v="1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x v="28"/>
    <n v="10"/>
    <x v="2"/>
    <s v="GB"/>
    <s v="GBP"/>
    <n v="1450032297"/>
    <n v="1444844697"/>
    <b v="0"/>
    <x v="29"/>
    <b v="0"/>
    <s v="theater/plays"/>
    <n v="1"/>
    <n v="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x v="15"/>
    <n v="0"/>
    <x v="2"/>
    <s v="GB"/>
    <s v="GBP"/>
    <n v="1403348400"/>
    <n v="1401058295"/>
    <b v="0"/>
    <x v="78"/>
    <b v="0"/>
    <s v="theater/plays"/>
    <n v="0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x v="38"/>
    <n v="0"/>
    <x v="2"/>
    <s v="US"/>
    <s v="USD"/>
    <n v="1465790400"/>
    <n v="1462210950"/>
    <b v="0"/>
    <x v="78"/>
    <b v="0"/>
    <s v="theater/plays"/>
    <n v="0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x v="131"/>
    <n v="30"/>
    <x v="2"/>
    <s v="AT"/>
    <s v="EUR"/>
    <n v="1483535180"/>
    <n v="1480943180"/>
    <b v="0"/>
    <x v="29"/>
    <b v="0"/>
    <s v="theater/plays"/>
    <n v="5.4545454545454541"/>
    <n v="6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x v="51"/>
    <n v="2366"/>
    <x v="2"/>
    <s v="US"/>
    <s v="USD"/>
    <n v="1433723033"/>
    <n v="1428539033"/>
    <b v="0"/>
    <x v="70"/>
    <b v="0"/>
    <s v="theater/plays"/>
    <n v="31.546666666666667"/>
    <n v="32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x v="6"/>
    <n v="0"/>
    <x v="2"/>
    <s v="US"/>
    <s v="USD"/>
    <n v="1432917394"/>
    <n v="1429029394"/>
    <b v="0"/>
    <x v="78"/>
    <b v="0"/>
    <s v="theater/plays"/>
    <n v="0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x v="13"/>
    <n v="0"/>
    <x v="2"/>
    <s v="US"/>
    <s v="USD"/>
    <n v="1464031265"/>
    <n v="1458847265"/>
    <b v="0"/>
    <x v="78"/>
    <b v="0"/>
    <s v="theater/plays"/>
    <n v="0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x v="19"/>
    <n v="70"/>
    <x v="2"/>
    <s v="US"/>
    <s v="USD"/>
    <n v="1432913659"/>
    <n v="1430321659"/>
    <b v="0"/>
    <x v="83"/>
    <b v="0"/>
    <s v="theater/plays"/>
    <n v="0.2"/>
    <n v="1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x v="2"/>
    <n v="5"/>
    <x v="2"/>
    <s v="GB"/>
    <s v="GBP"/>
    <n v="1461406600"/>
    <n v="1458814600"/>
    <b v="0"/>
    <x v="29"/>
    <b v="0"/>
    <s v="theater/plays"/>
    <n v="1"/>
    <n v="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x v="6"/>
    <n v="311"/>
    <x v="2"/>
    <s v="US"/>
    <s v="USD"/>
    <n v="1409962211"/>
    <n v="1407370211"/>
    <b v="0"/>
    <x v="62"/>
    <b v="0"/>
    <s v="theater/plays"/>
    <n v="3.8875000000000002"/>
    <n v="4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x v="37"/>
    <n v="0"/>
    <x v="2"/>
    <s v="IE"/>
    <s v="EUR"/>
    <n v="1454109420"/>
    <n v="1453334629"/>
    <b v="0"/>
    <x v="78"/>
    <b v="0"/>
    <s v="theater/plays"/>
    <n v="0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x v="10"/>
    <n v="95"/>
    <x v="2"/>
    <s v="US"/>
    <s v="USD"/>
    <n v="1403312703"/>
    <n v="1400720703"/>
    <b v="0"/>
    <x v="79"/>
    <b v="0"/>
    <s v="theater/plays"/>
    <n v="1.9"/>
    <n v="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x v="196"/>
    <n v="0"/>
    <x v="2"/>
    <s v="CA"/>
    <s v="CAD"/>
    <n v="1410669297"/>
    <n v="1405485297"/>
    <b v="0"/>
    <x v="78"/>
    <b v="0"/>
    <s v="theater/plays"/>
    <n v="0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x v="28"/>
    <n v="417"/>
    <x v="2"/>
    <s v="GB"/>
    <s v="GBP"/>
    <n v="1431018719"/>
    <n v="1429290719"/>
    <b v="0"/>
    <x v="25"/>
    <b v="0"/>
    <s v="theater/plays"/>
    <n v="41.699999999999996"/>
    <n v="42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x v="20"/>
    <n v="300"/>
    <x v="2"/>
    <s v="US"/>
    <s v="USD"/>
    <n v="1454110440"/>
    <n v="1451607071"/>
    <b v="0"/>
    <x v="81"/>
    <b v="0"/>
    <s v="theater/plays"/>
    <n v="50"/>
    <n v="50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x v="9"/>
    <n v="146"/>
    <x v="2"/>
    <s v="US"/>
    <s v="USD"/>
    <n v="1439069640"/>
    <n v="1433897647"/>
    <b v="0"/>
    <x v="79"/>
    <b v="0"/>
    <s v="theater/plays"/>
    <n v="4.8666666666666663"/>
    <n v="5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x v="114"/>
    <n v="7500"/>
    <x v="2"/>
    <s v="MX"/>
    <s v="MXN"/>
    <n v="1487613600"/>
    <n v="1482444295"/>
    <b v="0"/>
    <x v="41"/>
    <b v="0"/>
    <s v="theater/plays"/>
    <n v="19.736842105263158"/>
    <n v="20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x v="28"/>
    <n v="0"/>
    <x v="2"/>
    <s v="NL"/>
    <s v="EUR"/>
    <n v="1417778880"/>
    <n v="1415711095"/>
    <b v="0"/>
    <x v="78"/>
    <b v="0"/>
    <s v="theater/plays"/>
    <n v="0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x v="13"/>
    <n v="35"/>
    <x v="2"/>
    <s v="AU"/>
    <s v="AUD"/>
    <n v="1444984904"/>
    <n v="1439800904"/>
    <b v="0"/>
    <x v="29"/>
    <b v="0"/>
    <s v="theater/plays"/>
    <n v="1.7500000000000002"/>
    <n v="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x v="23"/>
    <n v="266"/>
    <x v="2"/>
    <s v="US"/>
    <s v="USD"/>
    <n v="1466363576"/>
    <n v="1461179576"/>
    <b v="0"/>
    <x v="82"/>
    <b v="0"/>
    <s v="theater/plays"/>
    <n v="6.65"/>
    <n v="7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x v="49"/>
    <n v="80"/>
    <x v="2"/>
    <s v="AU"/>
    <s v="AUD"/>
    <n v="1443103848"/>
    <n v="1441894248"/>
    <b v="0"/>
    <x v="83"/>
    <b v="0"/>
    <s v="theater/plays"/>
    <n v="32"/>
    <n v="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x v="83"/>
    <n v="55"/>
    <x v="2"/>
    <s v="US"/>
    <s v="USD"/>
    <n v="1403636229"/>
    <n v="1401044229"/>
    <b v="0"/>
    <x v="83"/>
    <b v="0"/>
    <s v="theater/plays"/>
    <n v="0.43307086614173229"/>
    <n v="1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x v="63"/>
    <n v="20"/>
    <x v="2"/>
    <s v="US"/>
    <s v="USD"/>
    <n v="1410279123"/>
    <n v="1405095123"/>
    <b v="0"/>
    <x v="29"/>
    <b v="0"/>
    <s v="theater/plays"/>
    <n v="0.04"/>
    <n v="1"/>
    <n v="20"/>
    <x v="1"/>
    <s v="plays"/>
    <x v="2863"/>
    <d v="2014-09-09T16:12:03"/>
  </r>
  <r>
    <n v="2864"/>
    <s v="'Haunting Julia' by Alan Ayckbourn"/>
    <s v="Accessible, original theatre for all!"/>
    <x v="30"/>
    <n v="40"/>
    <x v="2"/>
    <s v="GB"/>
    <s v="GBP"/>
    <n v="1437139080"/>
    <n v="1434552207"/>
    <b v="0"/>
    <x v="83"/>
    <b v="0"/>
    <s v="theater/plays"/>
    <n v="1.6"/>
    <n v="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x v="374"/>
    <n v="0"/>
    <x v="2"/>
    <s v="US"/>
    <s v="USD"/>
    <n v="1420512259"/>
    <n v="1415328259"/>
    <b v="0"/>
    <x v="78"/>
    <b v="0"/>
    <s v="theater/plays"/>
    <n v="0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x v="10"/>
    <n v="45"/>
    <x v="2"/>
    <s v="US"/>
    <s v="USD"/>
    <n v="1476482400"/>
    <n v="1473893721"/>
    <b v="0"/>
    <x v="84"/>
    <b v="0"/>
    <s v="theater/plays"/>
    <n v="0.89999999999999991"/>
    <n v="1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x v="30"/>
    <n v="504"/>
    <x v="2"/>
    <s v="US"/>
    <s v="USD"/>
    <n v="1467604800"/>
    <n v="1465533672"/>
    <b v="0"/>
    <x v="73"/>
    <b v="0"/>
    <s v="theater/plays"/>
    <n v="20.16"/>
    <n v="21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x v="36"/>
    <n v="6301.76"/>
    <x v="2"/>
    <s v="US"/>
    <s v="USD"/>
    <n v="1475697054"/>
    <n v="1473105054"/>
    <b v="0"/>
    <x v="65"/>
    <b v="0"/>
    <s v="theater/plays"/>
    <n v="42.011733333333332"/>
    <n v="43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x v="22"/>
    <n v="177"/>
    <x v="2"/>
    <s v="US"/>
    <s v="USD"/>
    <n v="1468937681"/>
    <n v="1466345681"/>
    <b v="0"/>
    <x v="81"/>
    <b v="0"/>
    <s v="theater/plays"/>
    <n v="0.88500000000000001"/>
    <n v="1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x v="10"/>
    <n v="750"/>
    <x v="2"/>
    <s v="US"/>
    <s v="USD"/>
    <n v="1400301165"/>
    <n v="1397709165"/>
    <b v="0"/>
    <x v="82"/>
    <b v="0"/>
    <s v="theater/plays"/>
    <n v="15"/>
    <n v="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x v="3"/>
    <n v="467"/>
    <x v="2"/>
    <s v="US"/>
    <s v="USD"/>
    <n v="1419183813"/>
    <n v="1417455813"/>
    <b v="0"/>
    <x v="62"/>
    <b v="0"/>
    <s v="theater/plays"/>
    <n v="4.67"/>
    <n v="5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x v="9"/>
    <n v="0"/>
    <x v="2"/>
    <s v="US"/>
    <s v="USD"/>
    <n v="1434768438"/>
    <n v="1429584438"/>
    <b v="0"/>
    <x v="78"/>
    <b v="0"/>
    <s v="theater/plays"/>
    <n v="0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x v="30"/>
    <n v="953"/>
    <x v="2"/>
    <s v="US"/>
    <s v="USD"/>
    <n v="1422473831"/>
    <n v="1419881831"/>
    <b v="0"/>
    <x v="22"/>
    <b v="0"/>
    <s v="theater/plays"/>
    <n v="38.119999999999997"/>
    <n v="39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x v="10"/>
    <n v="271"/>
    <x v="2"/>
    <s v="US"/>
    <s v="USD"/>
    <n v="1484684186"/>
    <n v="1482092186"/>
    <b v="0"/>
    <x v="83"/>
    <b v="0"/>
    <s v="theater/plays"/>
    <n v="5.42"/>
    <n v="6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x v="22"/>
    <n v="7"/>
    <x v="2"/>
    <s v="US"/>
    <s v="USD"/>
    <n v="1462417493"/>
    <n v="1459825493"/>
    <b v="0"/>
    <x v="83"/>
    <b v="0"/>
    <s v="theater/plays"/>
    <n v="3.4999999999999996E-2"/>
    <n v="1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x v="60"/>
    <n v="0"/>
    <x v="2"/>
    <s v="US"/>
    <s v="USD"/>
    <n v="1437069079"/>
    <n v="1434477079"/>
    <b v="0"/>
    <x v="78"/>
    <b v="0"/>
    <s v="theater/plays"/>
    <n v="0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x v="12"/>
    <n v="650"/>
    <x v="2"/>
    <s v="US"/>
    <s v="USD"/>
    <n v="1480525200"/>
    <n v="1477781724"/>
    <b v="0"/>
    <x v="79"/>
    <b v="0"/>
    <s v="theater/plays"/>
    <n v="10.833333333333334"/>
    <n v="11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x v="9"/>
    <n v="63"/>
    <x v="2"/>
    <s v="GB"/>
    <s v="GBP"/>
    <n v="1435934795"/>
    <n v="1430750795"/>
    <b v="0"/>
    <x v="80"/>
    <b v="0"/>
    <s v="theater/plays"/>
    <n v="2.1"/>
    <n v="3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x v="375"/>
    <n v="29"/>
    <x v="2"/>
    <s v="US"/>
    <s v="USD"/>
    <n v="1453310661"/>
    <n v="1450718661"/>
    <b v="0"/>
    <x v="29"/>
    <b v="0"/>
    <s v="theater/plays"/>
    <n v="0.2589285714285714"/>
    <n v="1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x v="14"/>
    <n v="2800"/>
    <x v="2"/>
    <s v="US"/>
    <s v="USD"/>
    <n v="1440090300"/>
    <n v="1436305452"/>
    <b v="0"/>
    <x v="60"/>
    <b v="0"/>
    <s v="theater/plays"/>
    <n v="23.333333333333332"/>
    <n v="24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x v="62"/>
    <n v="0"/>
    <x v="2"/>
    <s v="US"/>
    <s v="USD"/>
    <n v="1417620036"/>
    <n v="1412432436"/>
    <b v="0"/>
    <x v="78"/>
    <b v="0"/>
    <s v="theater/plays"/>
    <n v="0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x v="47"/>
    <n v="252"/>
    <x v="2"/>
    <s v="US"/>
    <s v="USD"/>
    <n v="1462112318"/>
    <n v="1459520318"/>
    <b v="0"/>
    <x v="80"/>
    <b v="0"/>
    <s v="theater/plays"/>
    <n v="33.6"/>
    <n v="34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x v="3"/>
    <n v="1908"/>
    <x v="2"/>
    <s v="US"/>
    <s v="USD"/>
    <n v="1454734740"/>
    <n v="1451684437"/>
    <b v="0"/>
    <x v="81"/>
    <b v="0"/>
    <s v="theater/plays"/>
    <n v="19.079999999999998"/>
    <n v="20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x v="101"/>
    <n v="185"/>
    <x v="2"/>
    <s v="US"/>
    <s v="USD"/>
    <n v="1417800435"/>
    <n v="1415208435"/>
    <b v="0"/>
    <x v="80"/>
    <b v="0"/>
    <s v="theater/plays"/>
    <n v="0.41111111111111115"/>
    <n v="1"/>
    <n v="46.25"/>
    <x v="1"/>
    <s v="plays"/>
    <x v="2884"/>
    <d v="2014-12-05T17:27:15"/>
  </r>
  <r>
    <n v="2885"/>
    <s v="The Wedding"/>
    <s v="An historic and proud work of Polish nationalistic literature performed on stage."/>
    <x v="44"/>
    <n v="130"/>
    <x v="2"/>
    <s v="US"/>
    <s v="USD"/>
    <n v="1426294201"/>
    <n v="1423705801"/>
    <b v="0"/>
    <x v="81"/>
    <b v="0"/>
    <s v="theater/plays"/>
    <n v="32.5"/>
    <n v="33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x v="48"/>
    <n v="10"/>
    <x v="2"/>
    <s v="US"/>
    <s v="USD"/>
    <n v="1442635140"/>
    <n v="1442243484"/>
    <b v="0"/>
    <x v="29"/>
    <b v="0"/>
    <s v="theater/plays"/>
    <n v="5"/>
    <n v="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x v="9"/>
    <n v="5"/>
    <x v="2"/>
    <s v="US"/>
    <s v="USD"/>
    <n v="1420971324"/>
    <n v="1418379324"/>
    <b v="0"/>
    <x v="29"/>
    <b v="0"/>
    <s v="theater/plays"/>
    <n v="0.16666666666666669"/>
    <n v="1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x v="11"/>
    <n v="0"/>
    <x v="2"/>
    <s v="US"/>
    <s v="USD"/>
    <n v="1413608340"/>
    <n v="1412945440"/>
    <b v="0"/>
    <x v="78"/>
    <b v="0"/>
    <s v="theater/plays"/>
    <n v="0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x v="9"/>
    <n v="1142"/>
    <x v="2"/>
    <s v="US"/>
    <s v="USD"/>
    <n v="1409344985"/>
    <n v="1406752985"/>
    <b v="0"/>
    <x v="25"/>
    <b v="0"/>
    <s v="theater/plays"/>
    <n v="38.066666666666663"/>
    <n v="39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x v="13"/>
    <n v="21"/>
    <x v="2"/>
    <s v="US"/>
    <s v="USD"/>
    <n v="1407553200"/>
    <n v="1405100992"/>
    <b v="0"/>
    <x v="83"/>
    <b v="0"/>
    <s v="theater/plays"/>
    <n v="1.05"/>
    <n v="2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x v="3"/>
    <n v="273"/>
    <x v="2"/>
    <s v="US"/>
    <s v="USD"/>
    <n v="1460751128"/>
    <n v="1455570728"/>
    <b v="0"/>
    <x v="73"/>
    <b v="0"/>
    <s v="theater/plays"/>
    <n v="2.73"/>
    <n v="3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x v="62"/>
    <n v="500"/>
    <x v="2"/>
    <s v="US"/>
    <s v="USD"/>
    <n v="1409000400"/>
    <n v="1408381704"/>
    <b v="0"/>
    <x v="57"/>
    <b v="0"/>
    <s v="theater/plays"/>
    <n v="9.0909090909090917"/>
    <n v="10"/>
    <n v="29.411764705882351"/>
    <x v="1"/>
    <s v="plays"/>
    <x v="2892"/>
    <d v="2014-08-25T21:00:00"/>
  </r>
  <r>
    <n v="2893"/>
    <s v="REDISCOVERING KIA THE PLAY"/>
    <s v="Fundraising for REDISCOVERING KIA THE PLAY"/>
    <x v="10"/>
    <n v="25"/>
    <x v="2"/>
    <s v="US"/>
    <s v="USD"/>
    <n v="1420768800"/>
    <n v="1415644395"/>
    <b v="0"/>
    <x v="84"/>
    <b v="0"/>
    <s v="theater/plays"/>
    <n v="0.5"/>
    <n v="1"/>
    <n v="12.5"/>
    <x v="1"/>
    <s v="plays"/>
    <x v="2893"/>
    <d v="2015-01-09T02:00:00"/>
  </r>
  <r>
    <n v="2894"/>
    <s v="How Could You Do This To Me (The Stage Play)"/>
    <s v="This Is A Story About A Woman A Man And A Woman"/>
    <x v="63"/>
    <n v="0"/>
    <x v="2"/>
    <s v="US"/>
    <s v="USD"/>
    <n v="1428100815"/>
    <n v="1422920415"/>
    <b v="0"/>
    <x v="78"/>
    <b v="0"/>
    <s v="theater/plays"/>
    <n v="0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x v="2"/>
    <n v="23"/>
    <x v="2"/>
    <s v="US"/>
    <s v="USD"/>
    <n v="1403470800"/>
    <n v="1403356792"/>
    <b v="0"/>
    <x v="80"/>
    <b v="0"/>
    <s v="theater/plays"/>
    <n v="4.5999999999999996"/>
    <n v="5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x v="9"/>
    <n v="625"/>
    <x v="2"/>
    <s v="US"/>
    <s v="USD"/>
    <n v="1481522400"/>
    <n v="1480283321"/>
    <b v="0"/>
    <x v="8"/>
    <b v="0"/>
    <s v="theater/plays"/>
    <n v="20.833333333333336"/>
    <n v="21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x v="14"/>
    <n v="550"/>
    <x v="2"/>
    <s v="US"/>
    <s v="USD"/>
    <n v="1444577345"/>
    <n v="1441985458"/>
    <b v="0"/>
    <x v="83"/>
    <b v="0"/>
    <s v="theater/plays"/>
    <n v="4.583333333333333"/>
    <n v="5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x v="51"/>
    <n v="316"/>
    <x v="2"/>
    <s v="US"/>
    <s v="USD"/>
    <n v="1446307053"/>
    <n v="1443715053"/>
    <b v="0"/>
    <x v="8"/>
    <b v="0"/>
    <s v="theater/plays"/>
    <n v="4.2133333333333338"/>
    <n v="5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x v="3"/>
    <n v="0"/>
    <x v="2"/>
    <s v="US"/>
    <s v="USD"/>
    <n v="1469325158"/>
    <n v="1464141158"/>
    <b v="0"/>
    <x v="78"/>
    <b v="0"/>
    <s v="theater/plays"/>
    <n v="0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x v="62"/>
    <n v="3405"/>
    <x v="2"/>
    <s v="US"/>
    <s v="USD"/>
    <n v="1407562632"/>
    <n v="1404970632"/>
    <b v="0"/>
    <x v="63"/>
    <b v="0"/>
    <s v="theater/plays"/>
    <n v="61.909090909090914"/>
    <n v="62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x v="47"/>
    <n v="6"/>
    <x v="2"/>
    <s v="US"/>
    <s v="USD"/>
    <n v="1423345339"/>
    <n v="1418161339"/>
    <b v="0"/>
    <x v="84"/>
    <b v="0"/>
    <s v="theater/plays"/>
    <n v="0.8"/>
    <n v="1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x v="60"/>
    <n v="25"/>
    <x v="2"/>
    <s v="US"/>
    <s v="USD"/>
    <n v="1440412396"/>
    <n v="1437820396"/>
    <b v="0"/>
    <x v="29"/>
    <b v="0"/>
    <s v="theater/plays"/>
    <n v="1.6666666666666666E-2"/>
    <n v="1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x v="10"/>
    <n v="39"/>
    <x v="2"/>
    <s v="US"/>
    <s v="USD"/>
    <n v="1441771218"/>
    <n v="1436587218"/>
    <b v="0"/>
    <x v="80"/>
    <b v="0"/>
    <s v="theater/plays"/>
    <n v="0.77999999999999992"/>
    <n v="1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x v="15"/>
    <n v="75"/>
    <x v="2"/>
    <s v="GB"/>
    <s v="GBP"/>
    <n v="1415534400"/>
    <n v="1414538031"/>
    <b v="0"/>
    <x v="80"/>
    <b v="0"/>
    <s v="theater/plays"/>
    <n v="5"/>
    <n v="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x v="8"/>
    <n v="622"/>
    <x v="2"/>
    <s v="US"/>
    <s v="USD"/>
    <n v="1473211313"/>
    <n v="1472001713"/>
    <b v="0"/>
    <x v="57"/>
    <b v="0"/>
    <s v="theater/plays"/>
    <n v="17.771428571428572"/>
    <n v="18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x v="12"/>
    <n v="565"/>
    <x v="2"/>
    <s v="US"/>
    <s v="USD"/>
    <n v="1438390800"/>
    <n v="1436888066"/>
    <b v="0"/>
    <x v="63"/>
    <b v="0"/>
    <s v="theater/plays"/>
    <n v="9.4166666666666661"/>
    <n v="10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x v="30"/>
    <n v="2"/>
    <x v="2"/>
    <s v="US"/>
    <s v="USD"/>
    <n v="1463259837"/>
    <n v="1458075837"/>
    <b v="0"/>
    <x v="84"/>
    <b v="0"/>
    <s v="theater/plays"/>
    <n v="0.08"/>
    <n v="1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x v="376"/>
    <n v="264"/>
    <x v="2"/>
    <s v="US"/>
    <s v="USD"/>
    <n v="1465407219"/>
    <n v="1462815219"/>
    <b v="0"/>
    <x v="81"/>
    <b v="0"/>
    <s v="theater/plays"/>
    <n v="2.75"/>
    <n v="3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x v="237"/>
    <n v="20"/>
    <x v="2"/>
    <s v="US"/>
    <s v="USD"/>
    <n v="1416944760"/>
    <n v="1413527001"/>
    <b v="0"/>
    <x v="29"/>
    <b v="0"/>
    <s v="theater/plays"/>
    <n v="1.1111111111111112E-2"/>
    <n v="1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x v="11"/>
    <n v="1"/>
    <x v="2"/>
    <s v="GB"/>
    <s v="GBP"/>
    <n v="1434139887"/>
    <n v="1428955887"/>
    <b v="0"/>
    <x v="29"/>
    <b v="0"/>
    <s v="theater/plays"/>
    <n v="3.3333333333333335E-3"/>
    <n v="1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x v="40"/>
    <n v="657"/>
    <x v="2"/>
    <s v="US"/>
    <s v="USD"/>
    <n v="1435429626"/>
    <n v="1431973626"/>
    <b v="0"/>
    <x v="25"/>
    <b v="0"/>
    <s v="theater/plays"/>
    <n v="36.5"/>
    <n v="37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x v="377"/>
    <n v="2030"/>
    <x v="2"/>
    <s v="US"/>
    <s v="USD"/>
    <n v="1452827374"/>
    <n v="1450235374"/>
    <b v="0"/>
    <x v="55"/>
    <b v="0"/>
    <s v="theater/plays"/>
    <n v="14.058171745152354"/>
    <n v="15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x v="3"/>
    <n v="2"/>
    <x v="2"/>
    <s v="US"/>
    <s v="USD"/>
    <n v="1410041339"/>
    <n v="1404857339"/>
    <b v="0"/>
    <x v="84"/>
    <b v="0"/>
    <s v="theater/plays"/>
    <n v="0.02"/>
    <n v="1"/>
    <n v="1"/>
    <x v="1"/>
    <s v="plays"/>
    <x v="2913"/>
    <d v="2014-09-06T22:08:59"/>
  </r>
  <r>
    <n v="2914"/>
    <s v="Hercules the Panto"/>
    <s v="Hercules must complete four challenges in order to meet the father he never knew"/>
    <x v="31"/>
    <n v="1"/>
    <x v="2"/>
    <s v="GB"/>
    <s v="GBP"/>
    <n v="1426365994"/>
    <n v="1421185594"/>
    <b v="0"/>
    <x v="29"/>
    <b v="0"/>
    <s v="theater/plays"/>
    <n v="4.0000000000000001E-3"/>
    <n v="1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x v="28"/>
    <n v="611"/>
    <x v="2"/>
    <s v="GB"/>
    <s v="GBP"/>
    <n v="1458117190"/>
    <n v="1455528790"/>
    <b v="0"/>
    <x v="83"/>
    <b v="0"/>
    <s v="theater/plays"/>
    <n v="61.1"/>
    <n v="62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x v="378"/>
    <n v="145"/>
    <x v="2"/>
    <s v="GB"/>
    <s v="GBP"/>
    <n v="1400498789"/>
    <n v="1398511589"/>
    <b v="0"/>
    <x v="63"/>
    <b v="0"/>
    <s v="theater/plays"/>
    <n v="7.8378378378378386"/>
    <n v="8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x v="13"/>
    <n v="437"/>
    <x v="2"/>
    <s v="US"/>
    <s v="USD"/>
    <n v="1442381847"/>
    <n v="1440826647"/>
    <b v="0"/>
    <x v="82"/>
    <b v="0"/>
    <s v="theater/plays"/>
    <n v="21.85"/>
    <n v="22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x v="10"/>
    <n v="1362"/>
    <x v="2"/>
    <s v="US"/>
    <s v="USD"/>
    <n v="1446131207"/>
    <n v="1443712007"/>
    <b v="0"/>
    <x v="9"/>
    <b v="0"/>
    <s v="theater/plays"/>
    <n v="27.24"/>
    <n v="28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x v="20"/>
    <n v="51"/>
    <x v="2"/>
    <s v="US"/>
    <s v="USD"/>
    <n v="1407250329"/>
    <n v="1404658329"/>
    <b v="0"/>
    <x v="79"/>
    <b v="0"/>
    <s v="theater/plays"/>
    <n v="8.5"/>
    <n v="9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x v="30"/>
    <n v="671"/>
    <x v="2"/>
    <s v="CA"/>
    <s v="CAD"/>
    <n v="1427306470"/>
    <n v="1424718070"/>
    <b v="0"/>
    <x v="62"/>
    <b v="0"/>
    <s v="theater/plays"/>
    <n v="26.840000000000003"/>
    <n v="27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x v="213"/>
    <n v="129"/>
    <x v="0"/>
    <s v="US"/>
    <s v="USD"/>
    <n v="1411679804"/>
    <n v="1409087804"/>
    <b v="0"/>
    <x v="83"/>
    <b v="1"/>
    <s v="theater/musical"/>
    <n v="129"/>
    <n v="1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x v="2"/>
    <n v="500"/>
    <x v="0"/>
    <s v="GB"/>
    <s v="GBP"/>
    <n v="1431982727"/>
    <n v="1428094727"/>
    <b v="0"/>
    <x v="79"/>
    <b v="1"/>
    <s v="theater/musical"/>
    <n v="100"/>
    <n v="100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x v="43"/>
    <n v="300"/>
    <x v="0"/>
    <s v="US"/>
    <s v="USD"/>
    <n v="1422068400"/>
    <n v="1420774779"/>
    <b v="0"/>
    <x v="73"/>
    <b v="1"/>
    <s v="theater/musical"/>
    <n v="100"/>
    <n v="100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x v="31"/>
    <n v="25800"/>
    <x v="0"/>
    <s v="US"/>
    <s v="USD"/>
    <n v="1431143940"/>
    <n v="1428585710"/>
    <b v="0"/>
    <x v="206"/>
    <b v="1"/>
    <s v="theater/musical"/>
    <n v="103.2"/>
    <n v="104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x v="101"/>
    <n v="46100.69"/>
    <x v="0"/>
    <s v="US"/>
    <s v="USD"/>
    <n v="1410444068"/>
    <n v="1407852068"/>
    <b v="0"/>
    <x v="473"/>
    <b v="1"/>
    <s v="theater/musical"/>
    <n v="102.44597777777777"/>
    <n v="103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x v="9"/>
    <n v="3750"/>
    <x v="0"/>
    <s v="US"/>
    <s v="USD"/>
    <n v="1424715779"/>
    <n v="1423506179"/>
    <b v="0"/>
    <x v="133"/>
    <b v="1"/>
    <s v="theater/musical"/>
    <n v="125"/>
    <n v="1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x v="40"/>
    <n v="2355"/>
    <x v="0"/>
    <s v="US"/>
    <s v="USD"/>
    <n v="1405400400"/>
    <n v="1402934629"/>
    <b v="0"/>
    <x v="64"/>
    <b v="1"/>
    <s v="theater/musical"/>
    <n v="130.83333333333334"/>
    <n v="131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x v="28"/>
    <n v="1000"/>
    <x v="0"/>
    <s v="US"/>
    <s v="USD"/>
    <n v="1457135846"/>
    <n v="1454543846"/>
    <b v="0"/>
    <x v="54"/>
    <b v="1"/>
    <s v="theater/musical"/>
    <n v="100"/>
    <n v="100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x v="6"/>
    <n v="8165.55"/>
    <x v="0"/>
    <s v="US"/>
    <s v="USD"/>
    <n v="1401024758"/>
    <n v="1398432758"/>
    <b v="0"/>
    <x v="58"/>
    <b v="1"/>
    <s v="theater/musical"/>
    <n v="102.06937499999999"/>
    <n v="103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x v="3"/>
    <n v="10092"/>
    <x v="0"/>
    <s v="GB"/>
    <s v="GBP"/>
    <n v="1431007264"/>
    <n v="1428415264"/>
    <b v="0"/>
    <x v="95"/>
    <b v="1"/>
    <s v="theater/musical"/>
    <n v="100.92000000000002"/>
    <n v="1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x v="47"/>
    <n v="795"/>
    <x v="0"/>
    <s v="CA"/>
    <s v="CAD"/>
    <n v="1410761280"/>
    <n v="1408604363"/>
    <b v="0"/>
    <x v="82"/>
    <b v="1"/>
    <s v="theater/musical"/>
    <n v="106"/>
    <n v="1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x v="379"/>
    <n v="3258"/>
    <x v="0"/>
    <s v="AU"/>
    <s v="AUD"/>
    <n v="1424516400"/>
    <n v="1421812637"/>
    <b v="0"/>
    <x v="44"/>
    <b v="1"/>
    <s v="theater/musical"/>
    <n v="105.0967741935484"/>
    <n v="106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x v="30"/>
    <n v="2569"/>
    <x v="0"/>
    <s v="US"/>
    <s v="USD"/>
    <n v="1465081053"/>
    <n v="1462489053"/>
    <b v="0"/>
    <x v="241"/>
    <b v="1"/>
    <s v="theater/musical"/>
    <n v="102.76"/>
    <n v="103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x v="30"/>
    <n v="2700"/>
    <x v="0"/>
    <s v="CA"/>
    <s v="CAD"/>
    <n v="1402845364"/>
    <n v="1400253364"/>
    <b v="0"/>
    <x v="77"/>
    <b v="1"/>
    <s v="theater/musical"/>
    <n v="108"/>
    <n v="1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x v="8"/>
    <n v="3531"/>
    <x v="0"/>
    <s v="US"/>
    <s v="USD"/>
    <n v="1472490000"/>
    <n v="1467468008"/>
    <b v="0"/>
    <x v="70"/>
    <b v="1"/>
    <s v="theater/musical"/>
    <n v="100.88571428571429"/>
    <n v="101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x v="28"/>
    <n v="1280"/>
    <x v="0"/>
    <s v="US"/>
    <s v="USD"/>
    <n v="1413176340"/>
    <n v="1412091423"/>
    <b v="0"/>
    <x v="69"/>
    <b v="1"/>
    <s v="theater/musical"/>
    <n v="128"/>
    <n v="128"/>
    <n v="37.647058823529413"/>
    <x v="1"/>
    <s v="musical"/>
    <x v="2936"/>
    <d v="2014-10-13T04:59:00"/>
  </r>
  <r>
    <n v="2937"/>
    <s v="UCAS"/>
    <s v="UCAS is a new British musical premiering at the Edinburgh Fringe Festival 2014."/>
    <x v="15"/>
    <n v="2000"/>
    <x v="0"/>
    <s v="GB"/>
    <s v="GBP"/>
    <n v="1405249113"/>
    <n v="1402657113"/>
    <b v="0"/>
    <x v="165"/>
    <b v="1"/>
    <s v="theater/musical"/>
    <n v="133.33333333333331"/>
    <n v="134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x v="23"/>
    <n v="4055"/>
    <x v="0"/>
    <s v="US"/>
    <s v="USD"/>
    <n v="1422636814"/>
    <n v="1420044814"/>
    <b v="0"/>
    <x v="58"/>
    <b v="1"/>
    <s v="theater/musical"/>
    <n v="101.375"/>
    <n v="102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x v="6"/>
    <n v="8230"/>
    <x v="0"/>
    <s v="US"/>
    <s v="USD"/>
    <n v="1409187600"/>
    <n v="1406316312"/>
    <b v="0"/>
    <x v="20"/>
    <b v="1"/>
    <s v="theater/musical"/>
    <n v="102.875"/>
    <n v="103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x v="30"/>
    <n v="2681"/>
    <x v="0"/>
    <s v="US"/>
    <s v="USD"/>
    <n v="1421606018"/>
    <n v="1418150018"/>
    <b v="0"/>
    <x v="51"/>
    <b v="1"/>
    <s v="theater/musical"/>
    <n v="107.24000000000001"/>
    <n v="108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x v="31"/>
    <n v="1"/>
    <x v="2"/>
    <s v="US"/>
    <s v="USD"/>
    <n v="1425250955"/>
    <n v="1422658955"/>
    <b v="0"/>
    <x v="29"/>
    <b v="0"/>
    <s v="theater/spaces"/>
    <n v="4.0000000000000001E-3"/>
    <n v="1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x v="61"/>
    <n v="40850"/>
    <x v="2"/>
    <s v="CA"/>
    <s v="CAD"/>
    <n v="1450297080"/>
    <n v="1448565459"/>
    <b v="0"/>
    <x v="91"/>
    <b v="0"/>
    <s v="theater/spaces"/>
    <n v="20.424999999999997"/>
    <n v="21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x v="9"/>
    <n v="0"/>
    <x v="2"/>
    <s v="US"/>
    <s v="USD"/>
    <n v="1428894380"/>
    <n v="1426302380"/>
    <b v="0"/>
    <x v="78"/>
    <b v="0"/>
    <s v="theater/spaces"/>
    <n v="0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x v="3"/>
    <n v="100"/>
    <x v="2"/>
    <s v="US"/>
    <s v="USD"/>
    <n v="1433714198"/>
    <n v="1431122198"/>
    <b v="0"/>
    <x v="29"/>
    <b v="0"/>
    <s v="theater/spaces"/>
    <n v="1"/>
    <n v="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x v="63"/>
    <n v="0"/>
    <x v="2"/>
    <s v="US"/>
    <s v="USD"/>
    <n v="1432437660"/>
    <n v="1429845660"/>
    <b v="0"/>
    <x v="78"/>
    <b v="0"/>
    <s v="theater/spaces"/>
    <n v="0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x v="13"/>
    <n v="2"/>
    <x v="2"/>
    <s v="GB"/>
    <s v="GBP"/>
    <n v="1471265092"/>
    <n v="1468673092"/>
    <b v="0"/>
    <x v="84"/>
    <b v="0"/>
    <s v="theater/spaces"/>
    <n v="0.1"/>
    <n v="1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x v="31"/>
    <n v="1072"/>
    <x v="2"/>
    <s v="US"/>
    <s v="USD"/>
    <n v="1480007460"/>
    <n v="1475760567"/>
    <b v="0"/>
    <x v="62"/>
    <b v="0"/>
    <s v="theater/spaces"/>
    <n v="4.2880000000000003"/>
    <n v="5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x v="69"/>
    <n v="24"/>
    <x v="2"/>
    <s v="US"/>
    <s v="USD"/>
    <n v="1433259293"/>
    <n v="1428075293"/>
    <b v="0"/>
    <x v="82"/>
    <b v="0"/>
    <s v="theater/spaces"/>
    <n v="4.8000000000000004E-3"/>
    <n v="1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x v="28"/>
    <n v="25"/>
    <x v="2"/>
    <s v="US"/>
    <s v="USD"/>
    <n v="1447965917"/>
    <n v="1445370317"/>
    <b v="0"/>
    <x v="84"/>
    <b v="0"/>
    <s v="theater/spaces"/>
    <n v="2.5"/>
    <n v="3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x v="380"/>
    <n v="0"/>
    <x v="2"/>
    <s v="US"/>
    <s v="USD"/>
    <n v="1453538752"/>
    <n v="1450946752"/>
    <b v="0"/>
    <x v="78"/>
    <b v="0"/>
    <s v="theater/spaces"/>
    <n v="0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x v="63"/>
    <n v="1096"/>
    <x v="1"/>
    <s v="US"/>
    <s v="USD"/>
    <n v="1412536573"/>
    <n v="1408648573"/>
    <b v="0"/>
    <x v="6"/>
    <b v="0"/>
    <s v="theater/spaces"/>
    <n v="2.1919999999999997"/>
    <n v="3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x v="22"/>
    <n v="1605"/>
    <x v="1"/>
    <s v="US"/>
    <s v="USD"/>
    <n v="1476676800"/>
    <n v="1473957239"/>
    <b v="0"/>
    <x v="22"/>
    <b v="0"/>
    <s v="theater/spaces"/>
    <n v="8.0250000000000004"/>
    <n v="9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x v="307"/>
    <n v="605"/>
    <x v="1"/>
    <s v="US"/>
    <s v="USD"/>
    <n v="1444330821"/>
    <n v="1441738821"/>
    <b v="0"/>
    <x v="83"/>
    <b v="0"/>
    <s v="theater/spaces"/>
    <n v="0.15125"/>
    <n v="1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x v="36"/>
    <n v="0"/>
    <x v="1"/>
    <s v="US"/>
    <s v="USD"/>
    <n v="1489669203"/>
    <n v="1487944803"/>
    <b v="0"/>
    <x v="78"/>
    <b v="0"/>
    <s v="theater/spaces"/>
    <n v="0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x v="38"/>
    <n v="715"/>
    <x v="1"/>
    <s v="US"/>
    <s v="USD"/>
    <n v="1434476849"/>
    <n v="1431884849"/>
    <b v="0"/>
    <x v="202"/>
    <b v="0"/>
    <s v="theater/spaces"/>
    <n v="59.583333333333336"/>
    <n v="60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x v="278"/>
    <n v="1322"/>
    <x v="1"/>
    <s v="US"/>
    <s v="USD"/>
    <n v="1462402850"/>
    <n v="1459810850"/>
    <b v="0"/>
    <x v="9"/>
    <b v="0"/>
    <s v="theater/spaces"/>
    <n v="16.734177215189874"/>
    <n v="17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x v="36"/>
    <n v="280"/>
    <x v="1"/>
    <s v="US"/>
    <s v="USD"/>
    <n v="1427498172"/>
    <n v="1422317772"/>
    <b v="0"/>
    <x v="83"/>
    <b v="0"/>
    <s v="theater/spaces"/>
    <n v="1.8666666666666669"/>
    <n v="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x v="58"/>
    <n v="0"/>
    <x v="1"/>
    <s v="US"/>
    <s v="USD"/>
    <n v="1462729317"/>
    <n v="1457548917"/>
    <b v="0"/>
    <x v="78"/>
    <b v="0"/>
    <s v="theater/spaces"/>
    <n v="0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x v="3"/>
    <n v="0"/>
    <x v="1"/>
    <s v="GB"/>
    <s v="GBP"/>
    <n v="1465258325"/>
    <n v="1462666325"/>
    <b v="0"/>
    <x v="78"/>
    <b v="0"/>
    <s v="theater/spaces"/>
    <n v="0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x v="381"/>
    <n v="0"/>
    <x v="1"/>
    <s v="US"/>
    <s v="USD"/>
    <n v="1410459023"/>
    <n v="1407867023"/>
    <b v="0"/>
    <x v="78"/>
    <b v="0"/>
    <s v="theater/spaces"/>
    <n v="0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x v="10"/>
    <n v="5481"/>
    <x v="0"/>
    <s v="US"/>
    <s v="USD"/>
    <n v="1427342400"/>
    <n v="1424927159"/>
    <b v="0"/>
    <x v="52"/>
    <b v="1"/>
    <s v="theater/plays"/>
    <n v="109.62"/>
    <n v="110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x v="28"/>
    <n v="1218"/>
    <x v="0"/>
    <s v="US"/>
    <s v="USD"/>
    <n v="1425193140"/>
    <n v="1422769906"/>
    <b v="0"/>
    <x v="9"/>
    <b v="1"/>
    <s v="theater/plays"/>
    <n v="121.8"/>
    <n v="122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x v="3"/>
    <n v="10685"/>
    <x v="0"/>
    <s v="US"/>
    <s v="USD"/>
    <n v="1435835824"/>
    <n v="1433243824"/>
    <b v="0"/>
    <x v="15"/>
    <b v="1"/>
    <s v="theater/plays"/>
    <n v="106.85"/>
    <n v="107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x v="10"/>
    <n v="5035.6899999999996"/>
    <x v="0"/>
    <s v="US"/>
    <s v="USD"/>
    <n v="1407360720"/>
    <n v="1404769819"/>
    <b v="0"/>
    <x v="193"/>
    <b v="1"/>
    <s v="theater/plays"/>
    <n v="100.71379999999999"/>
    <n v="101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x v="15"/>
    <n v="1635"/>
    <x v="0"/>
    <s v="US"/>
    <s v="USD"/>
    <n v="1436290233"/>
    <n v="1433698233"/>
    <b v="0"/>
    <x v="70"/>
    <b v="1"/>
    <s v="theater/plays"/>
    <n v="109.00000000000001"/>
    <n v="109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x v="3"/>
    <n v="11363"/>
    <x v="0"/>
    <s v="US"/>
    <s v="USD"/>
    <n v="1442425412"/>
    <n v="1439833412"/>
    <b v="0"/>
    <x v="130"/>
    <b v="1"/>
    <s v="theater/plays"/>
    <n v="113.63000000000001"/>
    <n v="114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x v="10"/>
    <n v="5696"/>
    <x v="0"/>
    <s v="US"/>
    <s v="USD"/>
    <n v="1425872692"/>
    <n v="1423284292"/>
    <b v="0"/>
    <x v="26"/>
    <b v="1"/>
    <s v="theater/plays"/>
    <n v="113.92"/>
    <n v="114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x v="8"/>
    <n v="3710"/>
    <x v="0"/>
    <s v="US"/>
    <s v="USD"/>
    <n v="1471406340"/>
    <n v="1470227660"/>
    <b v="0"/>
    <x v="5"/>
    <b v="1"/>
    <s v="theater/plays"/>
    <n v="106"/>
    <n v="1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x v="28"/>
    <n v="1625"/>
    <x v="0"/>
    <s v="CA"/>
    <s v="CAD"/>
    <n v="1430693460"/>
    <n v="1428087153"/>
    <b v="0"/>
    <x v="57"/>
    <b v="1"/>
    <s v="theater/plays"/>
    <n v="162.5"/>
    <n v="163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x v="12"/>
    <n v="6360"/>
    <x v="0"/>
    <s v="US"/>
    <s v="USD"/>
    <n v="1405699451"/>
    <n v="1403107451"/>
    <b v="0"/>
    <x v="110"/>
    <b v="1"/>
    <s v="theater/plays"/>
    <n v="106"/>
    <n v="1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x v="50"/>
    <n v="3205"/>
    <x v="0"/>
    <s v="US"/>
    <s v="USD"/>
    <n v="1409500078"/>
    <n v="1406908078"/>
    <b v="0"/>
    <x v="68"/>
    <b v="1"/>
    <s v="theater/plays"/>
    <n v="100.15624999999999"/>
    <n v="101"/>
    <n v="74.534883720930239"/>
    <x v="1"/>
    <s v="plays"/>
    <x v="2971"/>
    <d v="2014-08-31T15:47:58"/>
  </r>
  <r>
    <n v="2972"/>
    <s v="A Bad Plan"/>
    <s v="A group of artists. A mythical art piece. A harrowing quest. And some margaritas."/>
    <x v="13"/>
    <n v="2107"/>
    <x v="0"/>
    <s v="US"/>
    <s v="USD"/>
    <n v="1480899600"/>
    <n v="1479609520"/>
    <b v="0"/>
    <x v="57"/>
    <b v="1"/>
    <s v="theater/plays"/>
    <n v="105.35000000000001"/>
    <n v="106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x v="10"/>
    <n v="8740"/>
    <x v="0"/>
    <s v="US"/>
    <s v="USD"/>
    <n v="1451620800"/>
    <n v="1449171508"/>
    <b v="0"/>
    <x v="51"/>
    <b v="1"/>
    <s v="theater/plays"/>
    <n v="174.8"/>
    <n v="175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x v="10"/>
    <n v="5100"/>
    <x v="0"/>
    <s v="US"/>
    <s v="USD"/>
    <n v="1411695300"/>
    <n v="1409275671"/>
    <b v="0"/>
    <x v="45"/>
    <b v="1"/>
    <s v="theater/plays"/>
    <n v="102"/>
    <n v="1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x v="6"/>
    <n v="8010"/>
    <x v="0"/>
    <s v="US"/>
    <s v="USD"/>
    <n v="1417057200"/>
    <n v="1414599886"/>
    <b v="0"/>
    <x v="116"/>
    <b v="1"/>
    <s v="theater/plays"/>
    <n v="100.125"/>
    <n v="101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x v="159"/>
    <n v="120"/>
    <x v="0"/>
    <s v="GB"/>
    <s v="GBP"/>
    <n v="1457870400"/>
    <n v="1456421530"/>
    <b v="0"/>
    <x v="25"/>
    <b v="1"/>
    <s v="theater/plays"/>
    <n v="171.42857142857142"/>
    <n v="17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x v="9"/>
    <n v="3407"/>
    <x v="0"/>
    <s v="US"/>
    <s v="USD"/>
    <n v="1427076840"/>
    <n v="1421960934"/>
    <b v="0"/>
    <x v="209"/>
    <b v="1"/>
    <s v="theater/plays"/>
    <n v="113.56666666666666"/>
    <n v="114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x v="47"/>
    <n v="971"/>
    <x v="0"/>
    <s v="US"/>
    <s v="USD"/>
    <n v="1413784740"/>
    <n v="1412954547"/>
    <b v="0"/>
    <x v="38"/>
    <b v="1"/>
    <s v="theater/plays"/>
    <n v="129.46666666666667"/>
    <n v="130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x v="10"/>
    <n v="5070"/>
    <x v="0"/>
    <s v="US"/>
    <s v="USD"/>
    <n v="1420524000"/>
    <n v="1419104823"/>
    <b v="0"/>
    <x v="67"/>
    <b v="1"/>
    <s v="theater/plays"/>
    <n v="101.4"/>
    <n v="102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x v="9"/>
    <n v="3275"/>
    <x v="0"/>
    <s v="US"/>
    <s v="USD"/>
    <n v="1440381600"/>
    <n v="1438639130"/>
    <b v="0"/>
    <x v="54"/>
    <b v="1"/>
    <s v="theater/plays"/>
    <n v="109.16666666666666"/>
    <n v="110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x v="23"/>
    <n v="5157"/>
    <x v="0"/>
    <s v="IE"/>
    <s v="EUR"/>
    <n v="1443014756"/>
    <n v="1439126756"/>
    <b v="1"/>
    <x v="174"/>
    <b v="1"/>
    <s v="theater/spaces"/>
    <n v="128.92500000000001"/>
    <n v="129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x v="10"/>
    <n v="5103"/>
    <x v="0"/>
    <s v="GB"/>
    <s v="GBP"/>
    <n v="1455208143"/>
    <n v="1452616143"/>
    <b v="1"/>
    <x v="211"/>
    <b v="1"/>
    <s v="theater/spaces"/>
    <n v="102.06"/>
    <n v="103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x v="382"/>
    <n v="169985.91"/>
    <x v="0"/>
    <s v="US"/>
    <s v="USD"/>
    <n v="1415722236"/>
    <n v="1410534636"/>
    <b v="1"/>
    <x v="486"/>
    <b v="1"/>
    <s v="theater/spaces"/>
    <n v="146.53957758620692"/>
    <n v="147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x v="31"/>
    <n v="25088"/>
    <x v="0"/>
    <s v="US"/>
    <s v="USD"/>
    <n v="1472020881"/>
    <n v="1469428881"/>
    <b v="1"/>
    <x v="423"/>
    <b v="1"/>
    <s v="theater/spaces"/>
    <n v="100.352"/>
    <n v="101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x v="3"/>
    <n v="12165"/>
    <x v="0"/>
    <s v="NZ"/>
    <s v="NZD"/>
    <n v="1477886400"/>
    <n v="1476228128"/>
    <b v="0"/>
    <x v="112"/>
    <b v="1"/>
    <s v="theater/spaces"/>
    <n v="121.64999999999999"/>
    <n v="122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x v="262"/>
    <n v="2532"/>
    <x v="0"/>
    <s v="GB"/>
    <s v="GBP"/>
    <n v="1462100406"/>
    <n v="1456920006"/>
    <b v="0"/>
    <x v="66"/>
    <b v="1"/>
    <s v="theater/spaces"/>
    <n v="105.5"/>
    <n v="106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x v="31"/>
    <n v="27600.2"/>
    <x v="0"/>
    <s v="US"/>
    <s v="USD"/>
    <n v="1476316800"/>
    <n v="1473837751"/>
    <b v="0"/>
    <x v="236"/>
    <b v="1"/>
    <s v="theater/spaces"/>
    <n v="110.4008"/>
    <n v="111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x v="28"/>
    <n v="1000"/>
    <x v="0"/>
    <s v="GB"/>
    <s v="GBP"/>
    <n v="1466412081"/>
    <n v="1463820081"/>
    <b v="0"/>
    <x v="33"/>
    <b v="1"/>
    <s v="theater/spaces"/>
    <n v="100"/>
    <n v="100"/>
    <n v="35.714285714285715"/>
    <x v="1"/>
    <s v="spaces"/>
    <x v="2988"/>
    <d v="2016-06-20T08:41:21"/>
  </r>
  <r>
    <n v="2989"/>
    <s v="Let's Light Up The Gem!"/>
    <s v="Bring the movies back to Bethel, Maine."/>
    <x v="22"/>
    <n v="35307"/>
    <x v="0"/>
    <s v="US"/>
    <s v="USD"/>
    <n v="1450673940"/>
    <n v="1448756962"/>
    <b v="0"/>
    <x v="487"/>
    <b v="1"/>
    <s v="theater/spaces"/>
    <n v="176.535"/>
    <n v="177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x v="3"/>
    <n v="10000"/>
    <x v="0"/>
    <s v="US"/>
    <s v="USD"/>
    <n v="1452174420"/>
    <n v="1449150420"/>
    <b v="0"/>
    <x v="74"/>
    <b v="1"/>
    <s v="theater/spaces"/>
    <n v="100"/>
    <n v="100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x v="0"/>
    <n v="8780"/>
    <x v="0"/>
    <s v="US"/>
    <s v="USD"/>
    <n v="1485547530"/>
    <n v="1483646730"/>
    <b v="0"/>
    <x v="251"/>
    <b v="1"/>
    <s v="theater/spaces"/>
    <n v="103.29411764705883"/>
    <n v="104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x v="9"/>
    <n v="3135"/>
    <x v="0"/>
    <s v="US"/>
    <s v="USD"/>
    <n v="1476037510"/>
    <n v="1473445510"/>
    <b v="0"/>
    <x v="31"/>
    <b v="1"/>
    <s v="theater/spaces"/>
    <n v="104.5"/>
    <n v="105"/>
    <n v="48.984375"/>
    <x v="1"/>
    <s v="spaces"/>
    <x v="2992"/>
    <d v="2016-10-09T18:25:10"/>
  </r>
  <r>
    <n v="2993"/>
    <s v="TRUE WEST: Think, Dog! Productions"/>
    <s v="Help us build the Kitchen from Hell!"/>
    <x v="28"/>
    <n v="1003"/>
    <x v="0"/>
    <s v="US"/>
    <s v="USD"/>
    <n v="1455998867"/>
    <n v="1453406867"/>
    <b v="0"/>
    <x v="19"/>
    <b v="1"/>
    <s v="theater/spaces"/>
    <n v="100.29999999999998"/>
    <n v="101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x v="43"/>
    <n v="1373.24"/>
    <x v="0"/>
    <s v="GB"/>
    <s v="GBP"/>
    <n v="1412335772"/>
    <n v="1409743772"/>
    <b v="0"/>
    <x v="211"/>
    <b v="1"/>
    <s v="theater/spaces"/>
    <n v="457.74666666666673"/>
    <n v="458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x v="36"/>
    <n v="15744"/>
    <x v="0"/>
    <s v="US"/>
    <s v="USD"/>
    <n v="1484841471"/>
    <n v="1482249471"/>
    <b v="0"/>
    <x v="437"/>
    <b v="1"/>
    <s v="theater/spaces"/>
    <n v="104.96000000000001"/>
    <n v="105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x v="19"/>
    <n v="60180"/>
    <x v="0"/>
    <s v="US"/>
    <s v="USD"/>
    <n v="1432677240"/>
    <n v="1427493240"/>
    <b v="0"/>
    <x v="413"/>
    <b v="1"/>
    <s v="theater/spaces"/>
    <n v="171.94285714285715"/>
    <n v="172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x v="3"/>
    <n v="10373"/>
    <x v="0"/>
    <s v="US"/>
    <s v="USD"/>
    <n v="1488171540"/>
    <n v="1486661793"/>
    <b v="0"/>
    <x v="248"/>
    <b v="1"/>
    <s v="theater/spaces"/>
    <n v="103.73000000000002"/>
    <n v="104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x v="63"/>
    <n v="51514.5"/>
    <x v="0"/>
    <s v="US"/>
    <s v="USD"/>
    <n v="1402892700"/>
    <n v="1400474329"/>
    <b v="0"/>
    <x v="488"/>
    <b v="1"/>
    <s v="theater/spaces"/>
    <n v="103.029"/>
    <n v="104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x v="383"/>
    <n v="1605"/>
    <x v="0"/>
    <s v="US"/>
    <s v="USD"/>
    <n v="1488333600"/>
    <n v="1487094360"/>
    <b v="0"/>
    <x v="9"/>
    <b v="1"/>
    <s v="theater/spaces"/>
    <n v="118.88888888888889"/>
    <n v="11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x v="2"/>
    <n v="500"/>
    <x v="0"/>
    <s v="US"/>
    <s v="USD"/>
    <n v="1485885600"/>
    <n v="1484682670"/>
    <b v="0"/>
    <x v="22"/>
    <b v="1"/>
    <s v="theater/spaces"/>
    <n v="100"/>
    <n v="100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x v="384"/>
    <n v="22991.01"/>
    <x v="0"/>
    <s v="US"/>
    <s v="USD"/>
    <n v="1468445382"/>
    <n v="1465853382"/>
    <b v="0"/>
    <x v="489"/>
    <b v="1"/>
    <s v="theater/spaces"/>
    <n v="318.69988910451895"/>
    <n v="319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x v="39"/>
    <n v="7595.43"/>
    <x v="0"/>
    <s v="US"/>
    <s v="USD"/>
    <n v="1356552252"/>
    <n v="1353960252"/>
    <b v="0"/>
    <x v="201"/>
    <b v="1"/>
    <s v="theater/spaces"/>
    <n v="108.50614285714286"/>
    <n v="109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x v="9"/>
    <n v="3035"/>
    <x v="0"/>
    <s v="US"/>
    <s v="USD"/>
    <n v="1456811940"/>
    <n v="1454098976"/>
    <b v="0"/>
    <x v="57"/>
    <b v="1"/>
    <s v="theater/spaces"/>
    <n v="101.16666666666667"/>
    <n v="102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x v="79"/>
    <n v="45126"/>
    <x v="0"/>
    <s v="US"/>
    <s v="USD"/>
    <n v="1416089324"/>
    <n v="1413493724"/>
    <b v="0"/>
    <x v="490"/>
    <b v="1"/>
    <s v="theater/spaces"/>
    <n v="112.815"/>
    <n v="113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x v="385"/>
    <n v="12772.6"/>
    <x v="0"/>
    <s v="US"/>
    <s v="USD"/>
    <n v="1412611905"/>
    <n v="1410019905"/>
    <b v="0"/>
    <x v="115"/>
    <b v="1"/>
    <s v="theater/spaces"/>
    <n v="120.49622641509434"/>
    <n v="121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x v="6"/>
    <n v="8620"/>
    <x v="0"/>
    <s v="CA"/>
    <s v="CAD"/>
    <n v="1418580591"/>
    <n v="1415988591"/>
    <b v="0"/>
    <x v="174"/>
    <b v="1"/>
    <s v="theater/spaces"/>
    <n v="107.74999999999999"/>
    <n v="108"/>
    <n v="88.865979381443296"/>
    <x v="1"/>
    <s v="spaces"/>
    <x v="3006"/>
    <d v="2014-12-14T18:09:51"/>
  </r>
  <r>
    <n v="3007"/>
    <s v="Bethlem"/>
    <s v="Consuite for 2015 CoreCon.  An adventure into insanity."/>
    <x v="20"/>
    <n v="1080"/>
    <x v="0"/>
    <s v="US"/>
    <s v="USD"/>
    <n v="1429938683"/>
    <n v="1428124283"/>
    <b v="0"/>
    <x v="9"/>
    <b v="1"/>
    <s v="theater/spaces"/>
    <n v="180"/>
    <n v="180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x v="9"/>
    <n v="3035"/>
    <x v="0"/>
    <s v="US"/>
    <s v="USD"/>
    <n v="1453352719"/>
    <n v="1450760719"/>
    <b v="0"/>
    <x v="55"/>
    <b v="1"/>
    <s v="theater/spaces"/>
    <n v="101.16666666666667"/>
    <n v="102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x v="31"/>
    <n v="29939"/>
    <x v="0"/>
    <s v="US"/>
    <s v="USD"/>
    <n v="1417012840"/>
    <n v="1414417240"/>
    <b v="0"/>
    <x v="130"/>
    <b v="1"/>
    <s v="theater/spaces"/>
    <n v="119.756"/>
    <n v="120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x v="15"/>
    <n v="2370"/>
    <x v="0"/>
    <s v="US"/>
    <s v="USD"/>
    <n v="1424548719"/>
    <n v="1419364719"/>
    <b v="0"/>
    <x v="41"/>
    <b v="1"/>
    <s v="theater/spaces"/>
    <n v="158"/>
    <n v="1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x v="43"/>
    <n v="371"/>
    <x v="0"/>
    <s v="ES"/>
    <s v="EUR"/>
    <n v="1450911540"/>
    <n v="1448536516"/>
    <b v="0"/>
    <x v="20"/>
    <b v="1"/>
    <s v="theater/spaces"/>
    <n v="123.66666666666666"/>
    <n v="124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x v="23"/>
    <n v="4685"/>
    <x v="0"/>
    <s v="US"/>
    <s v="USD"/>
    <n v="1423587130"/>
    <n v="1421772730"/>
    <b v="0"/>
    <x v="165"/>
    <b v="1"/>
    <s v="theater/spaces"/>
    <n v="117.12499999999999"/>
    <n v="118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x v="3"/>
    <n v="15696"/>
    <x v="0"/>
    <s v="US"/>
    <s v="USD"/>
    <n v="1434917049"/>
    <n v="1432325049"/>
    <b v="0"/>
    <x v="329"/>
    <b v="1"/>
    <s v="theater/spaces"/>
    <n v="156.96"/>
    <n v="157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x v="31"/>
    <n v="28276"/>
    <x v="0"/>
    <s v="US"/>
    <s v="USD"/>
    <n v="1415163600"/>
    <n v="1412737080"/>
    <b v="0"/>
    <x v="491"/>
    <b v="1"/>
    <s v="theater/spaces"/>
    <n v="113.104"/>
    <n v="11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x v="104"/>
    <n v="3508"/>
    <x v="0"/>
    <s v="US"/>
    <s v="USD"/>
    <n v="1402459200"/>
    <n v="1401125238"/>
    <b v="0"/>
    <x v="244"/>
    <b v="1"/>
    <s v="theater/spaces"/>
    <n v="103.17647058823529"/>
    <n v="104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x v="0"/>
    <n v="8722"/>
    <x v="0"/>
    <s v="US"/>
    <s v="USD"/>
    <n v="1405688952"/>
    <n v="1400504952"/>
    <b v="0"/>
    <x v="17"/>
    <b v="1"/>
    <s v="theater/spaces"/>
    <n v="102.61176470588236"/>
    <n v="103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x v="29"/>
    <n v="23285"/>
    <x v="0"/>
    <s v="US"/>
    <s v="USD"/>
    <n v="1408566243"/>
    <n v="1405974243"/>
    <b v="0"/>
    <x v="180"/>
    <b v="1"/>
    <s v="theater/spaces"/>
    <n v="105.84090909090908"/>
    <n v="106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x v="285"/>
    <n v="4230"/>
    <x v="0"/>
    <s v="FR"/>
    <s v="EUR"/>
    <n v="1437429600"/>
    <n v="1433747376"/>
    <b v="0"/>
    <x v="14"/>
    <b v="1"/>
    <s v="theater/spaces"/>
    <n v="100.71428571428571"/>
    <n v="10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x v="36"/>
    <n v="18185"/>
    <x v="0"/>
    <s v="US"/>
    <s v="USD"/>
    <n v="1401159600"/>
    <n v="1398801620"/>
    <b v="0"/>
    <x v="334"/>
    <b v="1"/>
    <s v="theater/spaces"/>
    <n v="121.23333333333332"/>
    <n v="122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x v="39"/>
    <n v="7040"/>
    <x v="0"/>
    <s v="US"/>
    <s v="USD"/>
    <n v="1439583533"/>
    <n v="1434399533"/>
    <b v="0"/>
    <x v="209"/>
    <b v="1"/>
    <s v="theater/spaces"/>
    <n v="100.57142857142858"/>
    <n v="101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x v="37"/>
    <n v="5221"/>
    <x v="0"/>
    <s v="US"/>
    <s v="USD"/>
    <n v="1479794340"/>
    <n v="1476715869"/>
    <b v="0"/>
    <x v="273"/>
    <b v="1"/>
    <s v="theater/spaces"/>
    <n v="116.02222222222223"/>
    <n v="117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x v="3"/>
    <n v="10088"/>
    <x v="0"/>
    <s v="US"/>
    <s v="USD"/>
    <n v="1472338409"/>
    <n v="1468450409"/>
    <b v="0"/>
    <x v="95"/>
    <b v="1"/>
    <s v="theater/spaces"/>
    <n v="100.88"/>
    <n v="101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x v="176"/>
    <n v="721"/>
    <x v="0"/>
    <s v="GB"/>
    <s v="GBP"/>
    <n v="1434039186"/>
    <n v="1430151186"/>
    <b v="0"/>
    <x v="79"/>
    <b v="1"/>
    <s v="theater/spaces"/>
    <n v="103"/>
    <n v="1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x v="10"/>
    <n v="12321"/>
    <x v="0"/>
    <s v="US"/>
    <s v="USD"/>
    <n v="1349567475"/>
    <n v="1346975475"/>
    <b v="0"/>
    <x v="0"/>
    <b v="1"/>
    <s v="theater/spaces"/>
    <n v="246.42"/>
    <n v="247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x v="30"/>
    <n v="7555"/>
    <x v="0"/>
    <s v="GB"/>
    <s v="GBP"/>
    <n v="1401465600"/>
    <n v="1399032813"/>
    <b v="0"/>
    <x v="108"/>
    <b v="1"/>
    <s v="theater/spaces"/>
    <n v="302.2"/>
    <n v="303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x v="42"/>
    <n v="1290"/>
    <x v="0"/>
    <s v="GB"/>
    <s v="GBP"/>
    <n v="1488538892"/>
    <n v="1487329292"/>
    <b v="0"/>
    <x v="20"/>
    <b v="1"/>
    <s v="theater/spaces"/>
    <n v="143.33333333333334"/>
    <n v="144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x v="79"/>
    <n v="52576"/>
    <x v="0"/>
    <s v="US"/>
    <s v="USD"/>
    <n v="1426866851"/>
    <n v="1424278451"/>
    <b v="0"/>
    <x v="492"/>
    <b v="1"/>
    <s v="theater/spaces"/>
    <n v="131.44"/>
    <n v="132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x v="10"/>
    <n v="8401"/>
    <x v="0"/>
    <s v="US"/>
    <s v="USD"/>
    <n v="1471242025"/>
    <n v="1468650025"/>
    <b v="0"/>
    <x v="221"/>
    <b v="1"/>
    <s v="theater/spaces"/>
    <n v="168.01999999999998"/>
    <n v="169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x v="11"/>
    <n v="32903"/>
    <x v="0"/>
    <s v="US"/>
    <s v="USD"/>
    <n v="1416285300"/>
    <n v="1413824447"/>
    <b v="0"/>
    <x v="493"/>
    <b v="1"/>
    <s v="theater/spaces"/>
    <n v="109.67666666666666"/>
    <n v="110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x v="257"/>
    <n v="1867"/>
    <x v="0"/>
    <s v="US"/>
    <s v="USD"/>
    <n v="1442426171"/>
    <n v="1439834171"/>
    <b v="0"/>
    <x v="14"/>
    <b v="1"/>
    <s v="theater/spaces"/>
    <n v="106.6857142857143"/>
    <n v="107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x v="15"/>
    <n v="1500"/>
    <x v="0"/>
    <s v="US"/>
    <s v="USD"/>
    <n v="1476479447"/>
    <n v="1471295447"/>
    <b v="0"/>
    <x v="60"/>
    <b v="1"/>
    <s v="theater/spaces"/>
    <n v="100"/>
    <n v="100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x v="28"/>
    <n v="1272"/>
    <x v="0"/>
    <s v="US"/>
    <s v="USD"/>
    <n v="1441933459"/>
    <n v="1439341459"/>
    <b v="0"/>
    <x v="20"/>
    <b v="1"/>
    <s v="theater/spaces"/>
    <n v="127.2"/>
    <n v="128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x v="9"/>
    <n v="4396"/>
    <x v="0"/>
    <s v="US"/>
    <s v="USD"/>
    <n v="1471487925"/>
    <n v="1468895925"/>
    <b v="0"/>
    <x v="23"/>
    <b v="1"/>
    <s v="theater/spaces"/>
    <n v="146.53333333333333"/>
    <n v="147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x v="57"/>
    <n v="112536"/>
    <x v="0"/>
    <s v="US"/>
    <s v="USD"/>
    <n v="1477972740"/>
    <n v="1475326255"/>
    <b v="0"/>
    <x v="494"/>
    <b v="1"/>
    <s v="theater/spaces"/>
    <n v="112.53599999999999"/>
    <n v="113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x v="31"/>
    <n v="27196.71"/>
    <x v="0"/>
    <s v="US"/>
    <s v="USD"/>
    <n v="1367674009"/>
    <n v="1365082009"/>
    <b v="0"/>
    <x v="495"/>
    <b v="1"/>
    <s v="theater/spaces"/>
    <n v="108.78684000000001"/>
    <n v="109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x v="31"/>
    <n v="31683"/>
    <x v="0"/>
    <s v="US"/>
    <s v="USD"/>
    <n v="1376654340"/>
    <n v="1373568644"/>
    <b v="0"/>
    <x v="313"/>
    <b v="1"/>
    <s v="theater/spaces"/>
    <n v="126.732"/>
    <n v="127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x v="2"/>
    <n v="1066"/>
    <x v="0"/>
    <s v="US"/>
    <s v="USD"/>
    <n v="1285995540"/>
    <n v="1279574773"/>
    <b v="0"/>
    <x v="58"/>
    <b v="1"/>
    <s v="theater/spaces"/>
    <n v="213.20000000000002"/>
    <n v="214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x v="28"/>
    <n v="1005"/>
    <x v="0"/>
    <s v="US"/>
    <s v="USD"/>
    <n v="1457071397"/>
    <n v="1451887397"/>
    <b v="0"/>
    <x v="74"/>
    <b v="1"/>
    <s v="theater/spaces"/>
    <n v="100.49999999999999"/>
    <n v="101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x v="22"/>
    <n v="21742.78"/>
    <x v="0"/>
    <s v="US"/>
    <s v="USD"/>
    <n v="1388303940"/>
    <n v="1386011038"/>
    <b v="0"/>
    <x v="163"/>
    <b v="1"/>
    <s v="theater/spaces"/>
    <n v="108.71389999999998"/>
    <n v="10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x v="9"/>
    <n v="3225"/>
    <x v="0"/>
    <s v="US"/>
    <s v="USD"/>
    <n v="1435359600"/>
    <n v="1434999621"/>
    <b v="0"/>
    <x v="288"/>
    <b v="1"/>
    <s v="theater/spaces"/>
    <n v="107.5"/>
    <n v="108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x v="386"/>
    <n v="9170"/>
    <x v="0"/>
    <s v="US"/>
    <s v="USD"/>
    <n v="1453323048"/>
    <n v="1450731048"/>
    <b v="0"/>
    <x v="195"/>
    <b v="1"/>
    <s v="theater/spaces"/>
    <n v="110.48192771084338"/>
    <n v="111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x v="15"/>
    <n v="1920"/>
    <x v="0"/>
    <s v="GB"/>
    <s v="GBP"/>
    <n v="1444149047"/>
    <n v="1441557047"/>
    <b v="0"/>
    <x v="77"/>
    <b v="1"/>
    <s v="theater/spaces"/>
    <n v="128"/>
    <n v="1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x v="36"/>
    <n v="16501"/>
    <x v="0"/>
    <s v="CA"/>
    <s v="CAD"/>
    <n v="1429152600"/>
    <n v="1426815699"/>
    <b v="0"/>
    <x v="130"/>
    <b v="1"/>
    <s v="theater/spaces"/>
    <n v="110.00666666666667"/>
    <n v="111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x v="14"/>
    <n v="13121"/>
    <x v="0"/>
    <s v="US"/>
    <s v="USD"/>
    <n v="1454433998"/>
    <n v="1453137998"/>
    <b v="0"/>
    <x v="239"/>
    <b v="1"/>
    <s v="theater/spaces"/>
    <n v="109.34166666666667"/>
    <n v="110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x v="23"/>
    <n v="5308.26"/>
    <x v="0"/>
    <s v="US"/>
    <s v="USD"/>
    <n v="1408679055"/>
    <n v="1406087055"/>
    <b v="0"/>
    <x v="31"/>
    <b v="1"/>
    <s v="theater/spaces"/>
    <n v="132.70650000000001"/>
    <n v="133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x v="278"/>
    <n v="15077"/>
    <x v="0"/>
    <s v="US"/>
    <s v="USD"/>
    <n v="1410324720"/>
    <n v="1407784586"/>
    <b v="0"/>
    <x v="6"/>
    <b v="1"/>
    <s v="theater/spaces"/>
    <n v="190.84810126582278"/>
    <n v="191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x v="2"/>
    <n v="745"/>
    <x v="0"/>
    <s v="US"/>
    <s v="USD"/>
    <n v="1461762960"/>
    <n v="1457999054"/>
    <b v="0"/>
    <x v="9"/>
    <b v="1"/>
    <s v="theater/spaces"/>
    <n v="149"/>
    <n v="1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x v="10"/>
    <n v="8320"/>
    <x v="0"/>
    <s v="US"/>
    <s v="USD"/>
    <n v="1420060920"/>
    <n v="1417556262"/>
    <b v="0"/>
    <x v="5"/>
    <b v="1"/>
    <s v="theater/spaces"/>
    <n v="166.4"/>
    <n v="167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x v="192"/>
    <n v="4000"/>
    <x v="0"/>
    <s v="US"/>
    <s v="USD"/>
    <n v="1434241255"/>
    <n v="1431649255"/>
    <b v="0"/>
    <x v="241"/>
    <b v="1"/>
    <s v="theater/spaces"/>
    <n v="106.66666666666667"/>
    <n v="10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x v="20"/>
    <n v="636"/>
    <x v="0"/>
    <s v="US"/>
    <s v="USD"/>
    <n v="1462420960"/>
    <n v="1459828960"/>
    <b v="0"/>
    <x v="82"/>
    <b v="1"/>
    <s v="theater/spaces"/>
    <n v="106"/>
    <n v="1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x v="8"/>
    <n v="827"/>
    <x v="2"/>
    <s v="GB"/>
    <s v="GBP"/>
    <n v="1486547945"/>
    <n v="1483955945"/>
    <b v="1"/>
    <x v="2"/>
    <b v="0"/>
    <s v="theater/spaces"/>
    <n v="23.62857142857143"/>
    <n v="24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x v="63"/>
    <n v="75"/>
    <x v="2"/>
    <s v="US"/>
    <s v="USD"/>
    <n v="1432828740"/>
    <n v="1430237094"/>
    <b v="0"/>
    <x v="84"/>
    <b v="0"/>
    <s v="theater/spaces"/>
    <n v="0.15"/>
    <n v="1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x v="3"/>
    <n v="40"/>
    <x v="2"/>
    <s v="US"/>
    <s v="USD"/>
    <n v="1412222340"/>
    <n v="1407781013"/>
    <b v="0"/>
    <x v="83"/>
    <b v="0"/>
    <s v="theater/spaces"/>
    <n v="0.4"/>
    <n v="1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x v="43"/>
    <n v="0"/>
    <x v="2"/>
    <s v="US"/>
    <s v="USD"/>
    <n v="1425258240"/>
    <n v="1422043154"/>
    <b v="0"/>
    <x v="78"/>
    <b v="0"/>
    <s v="theater/spaces"/>
    <n v="0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x v="22"/>
    <n v="1"/>
    <x v="2"/>
    <s v="US"/>
    <s v="USD"/>
    <n v="1420844390"/>
    <n v="1415660390"/>
    <b v="0"/>
    <x v="29"/>
    <b v="0"/>
    <s v="theater/spaces"/>
    <n v="5.0000000000000001E-3"/>
    <n v="1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x v="31"/>
    <n v="0"/>
    <x v="2"/>
    <s v="US"/>
    <s v="USD"/>
    <n v="1412003784"/>
    <n v="1406819784"/>
    <b v="0"/>
    <x v="78"/>
    <b v="0"/>
    <s v="theater/spaces"/>
    <n v="0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x v="63"/>
    <n v="0"/>
    <x v="2"/>
    <s v="GB"/>
    <s v="GBP"/>
    <n v="1459694211"/>
    <n v="1457105811"/>
    <b v="0"/>
    <x v="78"/>
    <b v="0"/>
    <s v="theater/spaces"/>
    <n v="0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x v="102"/>
    <n v="3"/>
    <x v="2"/>
    <s v="IT"/>
    <s v="EUR"/>
    <n v="1463734740"/>
    <n v="1459414740"/>
    <b v="0"/>
    <x v="83"/>
    <b v="0"/>
    <s v="theater/spaces"/>
    <n v="1.6666666666666666E-2"/>
    <n v="1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x v="36"/>
    <n v="451"/>
    <x v="2"/>
    <s v="US"/>
    <s v="USD"/>
    <n v="1407536846"/>
    <n v="1404944846"/>
    <b v="0"/>
    <x v="202"/>
    <b v="0"/>
    <s v="theater/spaces"/>
    <n v="3.0066666666666664"/>
    <n v="4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x v="135"/>
    <n v="335"/>
    <x v="2"/>
    <s v="US"/>
    <s v="USD"/>
    <n v="1443422134"/>
    <n v="1440830134"/>
    <b v="0"/>
    <x v="79"/>
    <b v="0"/>
    <s v="theater/spaces"/>
    <n v="0.15227272727272728"/>
    <n v="1"/>
    <n v="55.833333333333336"/>
    <x v="1"/>
    <s v="spaces"/>
    <x v="3060"/>
    <d v="2015-09-28T06:35:34"/>
  </r>
  <r>
    <n v="3061"/>
    <s v="Help Save Parkway Cinemas!"/>
    <s v="Save a historic Local theater."/>
    <x v="80"/>
    <n v="0"/>
    <x v="2"/>
    <s v="US"/>
    <s v="USD"/>
    <n v="1407955748"/>
    <n v="1405363748"/>
    <b v="0"/>
    <x v="78"/>
    <b v="0"/>
    <s v="theater/spaces"/>
    <n v="0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x v="3"/>
    <n v="6684"/>
    <x v="2"/>
    <s v="US"/>
    <s v="USD"/>
    <n v="1443636000"/>
    <n v="1441111892"/>
    <b v="0"/>
    <x v="85"/>
    <b v="0"/>
    <s v="theater/spaces"/>
    <n v="66.84"/>
    <n v="67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x v="9"/>
    <n v="587"/>
    <x v="2"/>
    <s v="US"/>
    <s v="USD"/>
    <n v="1477174138"/>
    <n v="1474150138"/>
    <b v="0"/>
    <x v="23"/>
    <b v="0"/>
    <s v="theater/spaces"/>
    <n v="19.566666666666666"/>
    <n v="20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x v="96"/>
    <n v="8471"/>
    <x v="2"/>
    <s v="US"/>
    <s v="USD"/>
    <n v="1448175540"/>
    <n v="1445483246"/>
    <b v="0"/>
    <x v="250"/>
    <b v="0"/>
    <s v="theater/spaces"/>
    <n v="11.294666666666666"/>
    <n v="12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x v="31"/>
    <n v="10"/>
    <x v="2"/>
    <s v="US"/>
    <s v="USD"/>
    <n v="1406683172"/>
    <n v="1404523172"/>
    <b v="0"/>
    <x v="84"/>
    <b v="0"/>
    <s v="theater/spaces"/>
    <n v="0.04"/>
    <n v="1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x v="90"/>
    <n v="41950"/>
    <x v="2"/>
    <s v="AU"/>
    <s v="AUD"/>
    <n v="1468128537"/>
    <n v="1465536537"/>
    <b v="0"/>
    <x v="41"/>
    <b v="0"/>
    <s v="theater/spaces"/>
    <n v="11.985714285714286"/>
    <n v="12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x v="6"/>
    <n v="200"/>
    <x v="2"/>
    <s v="NZ"/>
    <s v="NZD"/>
    <n v="1441837879"/>
    <n v="1439245879"/>
    <b v="0"/>
    <x v="29"/>
    <b v="0"/>
    <s v="theater/spaces"/>
    <n v="2.5"/>
    <n v="3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x v="65"/>
    <n v="175"/>
    <x v="2"/>
    <s v="US"/>
    <s v="USD"/>
    <n v="1445013352"/>
    <n v="1442421352"/>
    <b v="0"/>
    <x v="84"/>
    <b v="0"/>
    <s v="theater/spaces"/>
    <n v="6.9999999999999993E-2"/>
    <n v="1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x v="28"/>
    <n v="141"/>
    <x v="2"/>
    <s v="US"/>
    <s v="USD"/>
    <n v="1418587234"/>
    <n v="1415995234"/>
    <b v="0"/>
    <x v="63"/>
    <b v="0"/>
    <s v="theater/spaces"/>
    <n v="14.099999999999998"/>
    <n v="15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x v="3"/>
    <n v="334"/>
    <x v="2"/>
    <s v="GB"/>
    <s v="GBP"/>
    <n v="1481132169"/>
    <n v="1479317769"/>
    <b v="0"/>
    <x v="38"/>
    <b v="0"/>
    <s v="theater/spaces"/>
    <n v="3.34"/>
    <n v="4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x v="14"/>
    <n v="7173"/>
    <x v="2"/>
    <s v="US"/>
    <s v="USD"/>
    <n v="1429595940"/>
    <n v="1428082481"/>
    <b v="0"/>
    <x v="27"/>
    <b v="0"/>
    <s v="theater/spaces"/>
    <n v="59.774999999999999"/>
    <n v="60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x v="14"/>
    <n v="2"/>
    <x v="2"/>
    <s v="US"/>
    <s v="USD"/>
    <n v="1477791960"/>
    <n v="1476549262"/>
    <b v="0"/>
    <x v="84"/>
    <b v="0"/>
    <s v="theater/spaces"/>
    <n v="1.6666666666666666E-2"/>
    <n v="1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x v="387"/>
    <n v="645"/>
    <x v="2"/>
    <s v="US"/>
    <s v="USD"/>
    <n v="1434309540"/>
    <n v="1429287900"/>
    <b v="0"/>
    <x v="63"/>
    <b v="0"/>
    <s v="theater/spaces"/>
    <n v="2.3035714285714284E-2"/>
    <n v="1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x v="31"/>
    <n v="22"/>
    <x v="2"/>
    <s v="FR"/>
    <s v="EUR"/>
    <n v="1457617359"/>
    <n v="1455025359"/>
    <b v="0"/>
    <x v="83"/>
    <b v="0"/>
    <s v="theater/spaces"/>
    <n v="8.8000000000000009E-2"/>
    <n v="1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x v="36"/>
    <n v="1296"/>
    <x v="2"/>
    <s v="US"/>
    <s v="USD"/>
    <n v="1471573640"/>
    <n v="1467253640"/>
    <b v="0"/>
    <x v="9"/>
    <b v="0"/>
    <s v="theater/spaces"/>
    <n v="8.64"/>
    <n v="9"/>
    <n v="64.8"/>
    <x v="1"/>
    <s v="spaces"/>
    <x v="3075"/>
    <d v="2016-08-19T02:27:20"/>
  </r>
  <r>
    <n v="3076"/>
    <s v="10,000 Hours"/>
    <s v="Helping female comedians get in their 10,000 Hours of practice!"/>
    <x v="3"/>
    <n v="1506"/>
    <x v="2"/>
    <s v="US"/>
    <s v="USD"/>
    <n v="1444405123"/>
    <n v="1439221123"/>
    <b v="0"/>
    <x v="133"/>
    <b v="0"/>
    <s v="theater/spaces"/>
    <n v="15.06"/>
    <n v="16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x v="29"/>
    <n v="105"/>
    <x v="2"/>
    <s v="CA"/>
    <s v="CAD"/>
    <n v="1488495478"/>
    <n v="1485903478"/>
    <b v="0"/>
    <x v="84"/>
    <b v="0"/>
    <s v="theater/spaces"/>
    <n v="0.47727272727272729"/>
    <n v="1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x v="127"/>
    <n v="71"/>
    <x v="2"/>
    <s v="US"/>
    <s v="USD"/>
    <n v="1424920795"/>
    <n v="1422328795"/>
    <b v="0"/>
    <x v="83"/>
    <b v="0"/>
    <s v="theater/spaces"/>
    <n v="0.11833333333333333"/>
    <n v="1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x v="388"/>
    <n v="11226"/>
    <x v="2"/>
    <s v="US"/>
    <s v="USD"/>
    <n v="1427040435"/>
    <n v="1424452035"/>
    <b v="0"/>
    <x v="74"/>
    <b v="0"/>
    <s v="theater/spaces"/>
    <n v="0.8417399858735245"/>
    <n v="1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x v="71"/>
    <n v="376"/>
    <x v="2"/>
    <s v="US"/>
    <s v="USD"/>
    <n v="1419644444"/>
    <n v="1414456844"/>
    <b v="0"/>
    <x v="63"/>
    <b v="0"/>
    <s v="theater/spaces"/>
    <n v="1.8799999999999997E-2"/>
    <n v="1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x v="80"/>
    <n v="2103"/>
    <x v="2"/>
    <s v="US"/>
    <s v="USD"/>
    <n v="1442722891"/>
    <n v="1440130891"/>
    <b v="0"/>
    <x v="81"/>
    <b v="0"/>
    <s v="theater/spaces"/>
    <n v="0.21029999999999999"/>
    <n v="1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x v="7"/>
    <n v="0"/>
    <x v="2"/>
    <s v="US"/>
    <s v="USD"/>
    <n v="1447628946"/>
    <n v="1445033346"/>
    <b v="0"/>
    <x v="78"/>
    <b v="0"/>
    <s v="theater/spaces"/>
    <n v="0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x v="22"/>
    <n v="56"/>
    <x v="2"/>
    <s v="US"/>
    <s v="USD"/>
    <n v="1409547600"/>
    <n v="1406986278"/>
    <b v="0"/>
    <x v="83"/>
    <b v="0"/>
    <s v="theater/spaces"/>
    <n v="0.27999999999999997"/>
    <n v="1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x v="389"/>
    <n v="470"/>
    <x v="2"/>
    <s v="US"/>
    <s v="USD"/>
    <n v="1430851680"/>
    <n v="1428340931"/>
    <b v="0"/>
    <x v="79"/>
    <b v="0"/>
    <s v="theater/spaces"/>
    <n v="11.57920670115792"/>
    <n v="12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x v="31"/>
    <n v="610"/>
    <x v="2"/>
    <s v="US"/>
    <s v="USD"/>
    <n v="1443561159"/>
    <n v="1440969159"/>
    <b v="0"/>
    <x v="82"/>
    <b v="0"/>
    <s v="theater/spaces"/>
    <n v="2.44"/>
    <n v="3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x v="22"/>
    <n v="50"/>
    <x v="2"/>
    <s v="IT"/>
    <s v="EUR"/>
    <n v="1439827559"/>
    <n v="1434643559"/>
    <b v="0"/>
    <x v="83"/>
    <b v="0"/>
    <s v="theater/spaces"/>
    <n v="0.25"/>
    <n v="1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x v="22"/>
    <n v="125"/>
    <x v="2"/>
    <s v="US"/>
    <s v="USD"/>
    <n v="1482294990"/>
    <n v="1477107390"/>
    <b v="0"/>
    <x v="84"/>
    <b v="0"/>
    <s v="theater/spaces"/>
    <n v="0.625"/>
    <n v="1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x v="99"/>
    <n v="126"/>
    <x v="2"/>
    <s v="US"/>
    <s v="USD"/>
    <n v="1420724460"/>
    <n v="1418046247"/>
    <b v="0"/>
    <x v="83"/>
    <b v="0"/>
    <s v="theater/spaces"/>
    <n v="0.19384615384615383"/>
    <n v="1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x v="31"/>
    <n v="5854"/>
    <x v="2"/>
    <s v="US"/>
    <s v="USD"/>
    <n v="1468029540"/>
    <n v="1465304483"/>
    <b v="0"/>
    <x v="43"/>
    <b v="0"/>
    <s v="theater/spaces"/>
    <n v="23.416"/>
    <n v="24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x v="390"/>
    <n v="11432"/>
    <x v="2"/>
    <s v="US"/>
    <s v="USD"/>
    <n v="1430505545"/>
    <n v="1425325145"/>
    <b v="0"/>
    <x v="82"/>
    <b v="0"/>
    <s v="theater/spaces"/>
    <n v="5.0808888888888886"/>
    <n v="6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x v="10"/>
    <n v="796"/>
    <x v="2"/>
    <s v="US"/>
    <s v="USD"/>
    <n v="1471214743"/>
    <n v="1468622743"/>
    <b v="0"/>
    <x v="82"/>
    <b v="0"/>
    <s v="theater/spaces"/>
    <n v="15.920000000000002"/>
    <n v="16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x v="57"/>
    <n v="1183.19"/>
    <x v="2"/>
    <s v="US"/>
    <s v="USD"/>
    <n v="1444946400"/>
    <n v="1441723912"/>
    <b v="0"/>
    <x v="64"/>
    <b v="0"/>
    <s v="theater/spaces"/>
    <n v="1.1831900000000002"/>
    <n v="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x v="23"/>
    <n v="910"/>
    <x v="2"/>
    <s v="CA"/>
    <s v="CAD"/>
    <n v="1401595140"/>
    <n v="1398980941"/>
    <b v="0"/>
    <x v="57"/>
    <b v="0"/>
    <s v="theater/spaces"/>
    <n v="22.75"/>
    <n v="23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x v="57"/>
    <n v="25"/>
    <x v="2"/>
    <s v="US"/>
    <s v="USD"/>
    <n v="1442775956"/>
    <n v="1437591956"/>
    <b v="0"/>
    <x v="29"/>
    <b v="0"/>
    <s v="theater/spaces"/>
    <n v="2.5000000000000001E-2"/>
    <n v="1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x v="391"/>
    <n v="50"/>
    <x v="2"/>
    <s v="US"/>
    <s v="USD"/>
    <n v="1470011780"/>
    <n v="1464827780"/>
    <b v="0"/>
    <x v="29"/>
    <b v="0"/>
    <s v="theater/spaces"/>
    <n v="0.33512064343163539"/>
    <n v="1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x v="22"/>
    <n v="795"/>
    <x v="2"/>
    <s v="US"/>
    <s v="USD"/>
    <n v="1432151326"/>
    <n v="1429559326"/>
    <b v="0"/>
    <x v="25"/>
    <b v="0"/>
    <s v="theater/spaces"/>
    <n v="3.9750000000000001"/>
    <n v="4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x v="3"/>
    <n v="1715"/>
    <x v="2"/>
    <s v="GB"/>
    <s v="GBP"/>
    <n v="1475848800"/>
    <n v="1474027501"/>
    <b v="0"/>
    <x v="288"/>
    <b v="0"/>
    <s v="theater/spaces"/>
    <n v="17.150000000000002"/>
    <n v="18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x v="392"/>
    <n v="1758"/>
    <x v="2"/>
    <s v="US"/>
    <s v="USD"/>
    <n v="1454890620"/>
    <n v="1450724449"/>
    <b v="0"/>
    <x v="74"/>
    <b v="0"/>
    <s v="theater/spaces"/>
    <n v="3.6080041046690612"/>
    <n v="4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x v="13"/>
    <n v="278"/>
    <x v="2"/>
    <s v="US"/>
    <s v="USD"/>
    <n v="1455251591"/>
    <n v="1452659591"/>
    <b v="0"/>
    <x v="81"/>
    <b v="0"/>
    <s v="theater/spaces"/>
    <n v="13.900000000000002"/>
    <n v="14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x v="14"/>
    <n v="1827"/>
    <x v="2"/>
    <s v="US"/>
    <s v="USD"/>
    <n v="1413816975"/>
    <n v="1411224975"/>
    <b v="0"/>
    <x v="62"/>
    <b v="0"/>
    <s v="theater/spaces"/>
    <n v="15.225"/>
    <n v="16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x v="30"/>
    <n v="300"/>
    <x v="2"/>
    <s v="FR"/>
    <s v="EUR"/>
    <n v="1437033360"/>
    <n v="1434445937"/>
    <b v="0"/>
    <x v="8"/>
    <b v="0"/>
    <s v="theater/spaces"/>
    <n v="12"/>
    <n v="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x v="194"/>
    <n v="6258"/>
    <x v="2"/>
    <s v="GB"/>
    <s v="GBP"/>
    <n v="1471939818"/>
    <n v="1467619818"/>
    <b v="0"/>
    <x v="240"/>
    <b v="0"/>
    <s v="theater/spaces"/>
    <n v="39.112499999999997"/>
    <n v="40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x v="393"/>
    <n v="11"/>
    <x v="2"/>
    <s v="US"/>
    <s v="USD"/>
    <n v="1434080706"/>
    <n v="1428896706"/>
    <b v="0"/>
    <x v="84"/>
    <b v="0"/>
    <s v="theater/spaces"/>
    <n v="0.26829268292682928"/>
    <n v="1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x v="23"/>
    <n v="1185"/>
    <x v="2"/>
    <s v="AU"/>
    <s v="AUD"/>
    <n v="1422928800"/>
    <n v="1420235311"/>
    <b v="0"/>
    <x v="81"/>
    <b v="0"/>
    <s v="theater/spaces"/>
    <n v="29.625"/>
    <n v="30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x v="394"/>
    <n v="2476"/>
    <x v="2"/>
    <s v="US"/>
    <s v="USD"/>
    <n v="1413694800"/>
    <n v="1408986916"/>
    <b v="0"/>
    <x v="162"/>
    <b v="0"/>
    <s v="theater/spaces"/>
    <n v="42.360992301112063"/>
    <n v="43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x v="28"/>
    <n v="41"/>
    <x v="2"/>
    <s v="GB"/>
    <s v="GBP"/>
    <n v="1442440800"/>
    <n v="1440497876"/>
    <b v="0"/>
    <x v="80"/>
    <b v="0"/>
    <s v="theater/spaces"/>
    <n v="4.1000000000000005"/>
    <n v="5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x v="79"/>
    <n v="7905"/>
    <x v="2"/>
    <s v="US"/>
    <s v="USD"/>
    <n v="1431372751"/>
    <n v="1430767951"/>
    <b v="0"/>
    <x v="60"/>
    <b v="0"/>
    <s v="theater/spaces"/>
    <n v="19.762499999999999"/>
    <n v="20"/>
    <n v="272.58620689655174"/>
    <x v="1"/>
    <s v="spaces"/>
    <x v="3107"/>
    <d v="2015-05-11T19:32:31"/>
  </r>
  <r>
    <n v="3108"/>
    <s v="Funding a home for our Children's Theater"/>
    <s v="We need a permanent home for the theater!"/>
    <x v="63"/>
    <n v="26"/>
    <x v="2"/>
    <s v="US"/>
    <s v="USD"/>
    <n v="1430234394"/>
    <n v="1425053994"/>
    <b v="0"/>
    <x v="84"/>
    <b v="0"/>
    <s v="theater/spaces"/>
    <n v="5.1999999999999998E-2"/>
    <n v="1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x v="228"/>
    <n v="6633"/>
    <x v="2"/>
    <s v="US"/>
    <s v="USD"/>
    <n v="1409194810"/>
    <n v="1406170810"/>
    <b v="0"/>
    <x v="229"/>
    <b v="0"/>
    <s v="theater/spaces"/>
    <n v="25.030188679245285"/>
    <n v="26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x v="31"/>
    <n v="10"/>
    <x v="2"/>
    <s v="US"/>
    <s v="USD"/>
    <n v="1487465119"/>
    <n v="1484009119"/>
    <b v="0"/>
    <x v="29"/>
    <b v="0"/>
    <s v="theater/spaces"/>
    <n v="0.04"/>
    <n v="1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x v="22"/>
    <n v="5328"/>
    <x v="2"/>
    <s v="US"/>
    <s v="USD"/>
    <n v="1412432220"/>
    <n v="1409753820"/>
    <b v="0"/>
    <x v="88"/>
    <b v="0"/>
    <s v="theater/spaces"/>
    <n v="26.640000000000004"/>
    <n v="27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x v="34"/>
    <n v="521"/>
    <x v="2"/>
    <s v="US"/>
    <s v="USD"/>
    <n v="1477968934"/>
    <n v="1472784934"/>
    <b v="0"/>
    <x v="82"/>
    <b v="0"/>
    <s v="theater/spaces"/>
    <n v="4.7363636363636363"/>
    <n v="5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x v="395"/>
    <n v="4635"/>
    <x v="2"/>
    <s v="US"/>
    <s v="USD"/>
    <n v="1429291982"/>
    <n v="1426699982"/>
    <b v="0"/>
    <x v="77"/>
    <b v="0"/>
    <s v="theater/spaces"/>
    <n v="4.2435339894712749"/>
    <n v="5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x v="96"/>
    <n v="0"/>
    <x v="2"/>
    <s v="US"/>
    <s v="USD"/>
    <n v="1411312250"/>
    <n v="1406128250"/>
    <b v="0"/>
    <x v="78"/>
    <b v="0"/>
    <s v="theater/spaces"/>
    <n v="0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x v="3"/>
    <n v="300"/>
    <x v="2"/>
    <s v="SE"/>
    <s v="SEK"/>
    <n v="1465123427"/>
    <n v="1462531427"/>
    <b v="0"/>
    <x v="29"/>
    <b v="0"/>
    <s v="theater/spaces"/>
    <n v="3"/>
    <n v="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x v="47"/>
    <n v="430"/>
    <x v="2"/>
    <s v="US"/>
    <s v="USD"/>
    <n v="1427890925"/>
    <n v="1426681325"/>
    <b v="0"/>
    <x v="73"/>
    <b v="0"/>
    <s v="theater/spaces"/>
    <n v="57.333333333333336"/>
    <n v="58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x v="28"/>
    <n v="1"/>
    <x v="2"/>
    <s v="GB"/>
    <s v="GBP"/>
    <n v="1464354720"/>
    <n v="1463648360"/>
    <b v="0"/>
    <x v="29"/>
    <b v="0"/>
    <s v="theater/spaces"/>
    <n v="0.1"/>
    <n v="1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x v="69"/>
    <n v="1550"/>
    <x v="2"/>
    <s v="SE"/>
    <s v="SEK"/>
    <n v="1467473723"/>
    <n v="1465832123"/>
    <b v="0"/>
    <x v="84"/>
    <b v="0"/>
    <s v="theater/spaces"/>
    <n v="0.31"/>
    <n v="1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x v="3"/>
    <n v="5"/>
    <x v="2"/>
    <s v="US"/>
    <s v="USD"/>
    <n v="1427414732"/>
    <n v="1424826332"/>
    <b v="0"/>
    <x v="29"/>
    <b v="0"/>
    <s v="theater/spaces"/>
    <n v="0.05"/>
    <n v="1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x v="396"/>
    <n v="128"/>
    <x v="2"/>
    <s v="NL"/>
    <s v="EUR"/>
    <n v="1462484196"/>
    <n v="1457303796"/>
    <b v="0"/>
    <x v="73"/>
    <b v="0"/>
    <s v="theater/spaces"/>
    <n v="9.8461538461538465E-3"/>
    <n v="1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x v="15"/>
    <n v="10"/>
    <x v="1"/>
    <s v="CA"/>
    <s v="CAD"/>
    <n v="1411748335"/>
    <n v="1406564335"/>
    <b v="0"/>
    <x v="29"/>
    <b v="0"/>
    <s v="theater/spaces"/>
    <n v="0.66666666666666674"/>
    <n v="1"/>
    <n v="10"/>
    <x v="1"/>
    <s v="spaces"/>
    <x v="3121"/>
    <d v="2014-09-26T16:18:55"/>
  </r>
  <r>
    <n v="3122"/>
    <s v="be back soon (Canceled)"/>
    <s v="cancelled until further notice"/>
    <x v="212"/>
    <n v="116"/>
    <x v="1"/>
    <s v="US"/>
    <s v="USD"/>
    <n v="1478733732"/>
    <n v="1478298132"/>
    <b v="0"/>
    <x v="84"/>
    <b v="0"/>
    <s v="theater/spaces"/>
    <n v="58.291457286432156"/>
    <n v="59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x v="152"/>
    <n v="85192"/>
    <x v="1"/>
    <s v="US"/>
    <s v="USD"/>
    <n v="1468108198"/>
    <n v="1465516198"/>
    <b v="0"/>
    <x v="493"/>
    <b v="0"/>
    <s v="theater/spaces"/>
    <n v="68.153599999999997"/>
    <n v="69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x v="397"/>
    <n v="26"/>
    <x v="1"/>
    <s v="US"/>
    <s v="USD"/>
    <n v="1422902601"/>
    <n v="1417718601"/>
    <b v="0"/>
    <x v="80"/>
    <b v="0"/>
    <s v="theater/spaces"/>
    <n v="3.2499999999999999E-3"/>
    <n v="1"/>
    <n v="6.5"/>
    <x v="1"/>
    <s v="spaces"/>
    <x v="3124"/>
    <d v="2015-02-02T18:43:21"/>
  </r>
  <r>
    <n v="3125"/>
    <s v="N/A (Canceled)"/>
    <s v="N/A"/>
    <x v="86"/>
    <n v="0"/>
    <x v="1"/>
    <s v="US"/>
    <s v="USD"/>
    <n v="1452142672"/>
    <n v="1449550672"/>
    <b v="0"/>
    <x v="78"/>
    <b v="0"/>
    <s v="theater/spaces"/>
    <n v="0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x v="31"/>
    <n v="1040"/>
    <x v="1"/>
    <s v="US"/>
    <s v="USD"/>
    <n v="1459121162"/>
    <n v="1456532762"/>
    <b v="0"/>
    <x v="57"/>
    <b v="0"/>
    <s v="theater/spaces"/>
    <n v="4.16"/>
    <n v="5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x v="57"/>
    <n v="0"/>
    <x v="1"/>
    <s v="US"/>
    <s v="USD"/>
    <n v="1425242029"/>
    <n v="1422650029"/>
    <b v="0"/>
    <x v="78"/>
    <b v="0"/>
    <s v="theater/spaces"/>
    <n v="0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x v="36"/>
    <n v="16291"/>
    <x v="3"/>
    <s v="US"/>
    <s v="USD"/>
    <n v="1489690141"/>
    <n v="1487101741"/>
    <b v="0"/>
    <x v="27"/>
    <b v="0"/>
    <s v="theater/plays"/>
    <n v="108.60666666666667"/>
    <n v="109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x v="21"/>
    <n v="10"/>
    <x v="3"/>
    <s v="US"/>
    <s v="USD"/>
    <n v="1492542819"/>
    <n v="1489090419"/>
    <b v="0"/>
    <x v="29"/>
    <b v="0"/>
    <s v="theater/plays"/>
    <n v="0.8"/>
    <n v="1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x v="3"/>
    <n v="375"/>
    <x v="3"/>
    <s v="US"/>
    <s v="USD"/>
    <n v="1492145940"/>
    <n v="1489504916"/>
    <b v="0"/>
    <x v="80"/>
    <b v="0"/>
    <s v="theater/plays"/>
    <n v="3.75"/>
    <n v="4"/>
    <n v="93.75"/>
    <x v="1"/>
    <s v="plays"/>
    <x v="3130"/>
    <d v="2017-04-14T04:59:00"/>
  </r>
  <r>
    <n v="3131"/>
    <s v="SNAKE EYES"/>
    <s v="A Staged Reading of &quot;Snake Eyes,&quot; a new play by Alex Rafala"/>
    <x v="393"/>
    <n v="645"/>
    <x v="3"/>
    <s v="US"/>
    <s v="USD"/>
    <n v="1491656045"/>
    <n v="1489067645"/>
    <b v="0"/>
    <x v="8"/>
    <b v="0"/>
    <s v="theater/plays"/>
    <n v="15.731707317073171"/>
    <n v="16"/>
    <n v="53.75"/>
    <x v="1"/>
    <s v="plays"/>
    <x v="3131"/>
    <d v="2017-04-08T12:54:05"/>
  </r>
  <r>
    <n v="3132"/>
    <s v="A Bite of a Snake Play"/>
    <s v="Smells Like Money, Drips Like Honey, Taste Like Mocha, Better Run AWAY"/>
    <x v="11"/>
    <n v="10"/>
    <x v="3"/>
    <s v="US"/>
    <s v="USD"/>
    <n v="1492759460"/>
    <n v="1487579060"/>
    <b v="0"/>
    <x v="29"/>
    <b v="0"/>
    <s v="theater/plays"/>
    <n v="3.3333333333333333E-2"/>
    <n v="1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x v="2"/>
    <n v="540"/>
    <x v="3"/>
    <s v="GB"/>
    <s v="GBP"/>
    <n v="1490358834"/>
    <n v="1487770434"/>
    <b v="0"/>
    <x v="38"/>
    <b v="0"/>
    <s v="theater/plays"/>
    <n v="108"/>
    <n v="1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x v="28"/>
    <n v="225"/>
    <x v="3"/>
    <s v="GB"/>
    <s v="GBP"/>
    <n v="1490631419"/>
    <n v="1488820619"/>
    <b v="0"/>
    <x v="8"/>
    <b v="0"/>
    <s v="theater/plays"/>
    <n v="22.5"/>
    <n v="23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x v="398"/>
    <n v="162"/>
    <x v="3"/>
    <s v="US"/>
    <s v="USD"/>
    <n v="1491277121"/>
    <n v="1489376321"/>
    <b v="0"/>
    <x v="63"/>
    <b v="0"/>
    <s v="theater/plays"/>
    <n v="20.849420849420849"/>
    <n v="21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x v="2"/>
    <n v="639"/>
    <x v="3"/>
    <s v="GB"/>
    <s v="GBP"/>
    <n v="1491001140"/>
    <n v="1487847954"/>
    <b v="0"/>
    <x v="19"/>
    <b v="0"/>
    <s v="theater/plays"/>
    <n v="127.8"/>
    <n v="12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x v="15"/>
    <n v="50"/>
    <x v="3"/>
    <s v="US"/>
    <s v="USD"/>
    <n v="1493838720"/>
    <n v="1489439669"/>
    <b v="0"/>
    <x v="29"/>
    <b v="0"/>
    <s v="theater/plays"/>
    <n v="3.3333333333333335"/>
    <n v="4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x v="48"/>
    <n v="0"/>
    <x v="3"/>
    <s v="GB"/>
    <s v="GBP"/>
    <n v="1491233407"/>
    <n v="1489591807"/>
    <b v="0"/>
    <x v="78"/>
    <b v="0"/>
    <s v="theater/plays"/>
    <n v="0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x v="63"/>
    <n v="2700"/>
    <x v="3"/>
    <s v="MX"/>
    <s v="MXN"/>
    <n v="1490416380"/>
    <n v="1487485760"/>
    <b v="0"/>
    <x v="79"/>
    <b v="0"/>
    <s v="theater/plays"/>
    <n v="5.4"/>
    <n v="6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x v="3"/>
    <n v="96"/>
    <x v="3"/>
    <s v="FR"/>
    <s v="EUR"/>
    <n v="1491581703"/>
    <n v="1488993303"/>
    <b v="0"/>
    <x v="80"/>
    <b v="0"/>
    <s v="theater/plays"/>
    <n v="0.96"/>
    <n v="1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x v="2"/>
    <n v="258"/>
    <x v="3"/>
    <s v="NL"/>
    <s v="EUR"/>
    <n v="1492372800"/>
    <n v="1488823488"/>
    <b v="0"/>
    <x v="22"/>
    <b v="0"/>
    <s v="theater/plays"/>
    <n v="51.6"/>
    <n v="52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x v="181"/>
    <n v="45"/>
    <x v="3"/>
    <s v="GB"/>
    <s v="GBP"/>
    <n v="1489922339"/>
    <n v="1487333939"/>
    <b v="0"/>
    <x v="83"/>
    <b v="0"/>
    <s v="theater/plays"/>
    <n v="1.6363636363636365"/>
    <n v="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x v="176"/>
    <n v="0"/>
    <x v="3"/>
    <s v="GB"/>
    <s v="GBP"/>
    <n v="1491726956"/>
    <n v="1489480556"/>
    <b v="0"/>
    <x v="78"/>
    <b v="0"/>
    <s v="theater/plays"/>
    <n v="0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x v="3"/>
    <n v="7540"/>
    <x v="3"/>
    <s v="US"/>
    <s v="USD"/>
    <n v="1489903200"/>
    <n v="1488459307"/>
    <b v="0"/>
    <x v="209"/>
    <b v="0"/>
    <s v="theater/plays"/>
    <n v="75.400000000000006"/>
    <n v="76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x v="31"/>
    <n v="0"/>
    <x v="3"/>
    <s v="US"/>
    <s v="USD"/>
    <n v="1490659134"/>
    <n v="1485478734"/>
    <b v="0"/>
    <x v="78"/>
    <b v="0"/>
    <s v="theater/plays"/>
    <n v="0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x v="63"/>
    <n v="5250"/>
    <x v="3"/>
    <s v="MX"/>
    <s v="MXN"/>
    <n v="1492356166"/>
    <n v="1488471766"/>
    <b v="0"/>
    <x v="8"/>
    <b v="0"/>
    <s v="theater/plays"/>
    <n v="10.5"/>
    <n v="11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x v="22"/>
    <n v="23505"/>
    <x v="0"/>
    <s v="US"/>
    <s v="USD"/>
    <n v="1415319355"/>
    <n v="1411859755"/>
    <b v="1"/>
    <x v="496"/>
    <b v="1"/>
    <s v="theater/plays"/>
    <n v="117.52499999999999"/>
    <n v="118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x v="40"/>
    <n v="2361"/>
    <x v="0"/>
    <s v="US"/>
    <s v="USD"/>
    <n v="1412136000"/>
    <n v="1410278284"/>
    <b v="1"/>
    <x v="7"/>
    <b v="1"/>
    <s v="theater/plays"/>
    <n v="131.16666666666669"/>
    <n v="132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x v="21"/>
    <n v="1300"/>
    <x v="0"/>
    <s v="US"/>
    <s v="USD"/>
    <n v="1354845600"/>
    <n v="1352766300"/>
    <b v="1"/>
    <x v="20"/>
    <b v="1"/>
    <s v="theater/plays"/>
    <n v="104"/>
    <n v="1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x v="8"/>
    <n v="3535"/>
    <x v="0"/>
    <s v="US"/>
    <s v="USD"/>
    <n v="1295928000"/>
    <n v="1288160403"/>
    <b v="1"/>
    <x v="201"/>
    <b v="1"/>
    <s v="theater/plays"/>
    <n v="101"/>
    <n v="1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x v="8"/>
    <n v="3514"/>
    <x v="0"/>
    <s v="US"/>
    <s v="USD"/>
    <n v="1410379774"/>
    <n v="1407787774"/>
    <b v="1"/>
    <x v="69"/>
    <b v="1"/>
    <s v="theater/plays"/>
    <n v="100.4"/>
    <n v="101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x v="41"/>
    <n v="2331"/>
    <x v="0"/>
    <s v="GB"/>
    <s v="GBP"/>
    <n v="1383425367"/>
    <n v="1380833367"/>
    <b v="1"/>
    <x v="85"/>
    <b v="1"/>
    <s v="theater/plays"/>
    <n v="105.95454545454545"/>
    <n v="10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x v="9"/>
    <n v="10067.5"/>
    <x v="0"/>
    <s v="US"/>
    <s v="USD"/>
    <n v="1304225940"/>
    <n v="1301542937"/>
    <b v="1"/>
    <x v="198"/>
    <b v="1"/>
    <s v="theater/plays"/>
    <n v="335.58333333333337"/>
    <n v="336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x v="39"/>
    <n v="7905"/>
    <x v="0"/>
    <s v="US"/>
    <s v="USD"/>
    <n v="1333310458"/>
    <n v="1330722058"/>
    <b v="1"/>
    <x v="252"/>
    <b v="1"/>
    <s v="theater/plays"/>
    <n v="112.92857142857142"/>
    <n v="113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x v="10"/>
    <n v="9425.23"/>
    <x v="0"/>
    <s v="GB"/>
    <s v="GBP"/>
    <n v="1356004725"/>
    <n v="1353412725"/>
    <b v="1"/>
    <x v="177"/>
    <b v="1"/>
    <s v="theater/plays"/>
    <n v="188.50460000000001"/>
    <n v="189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x v="62"/>
    <n v="5600"/>
    <x v="0"/>
    <s v="US"/>
    <s v="USD"/>
    <n v="1338591144"/>
    <n v="1335567144"/>
    <b v="1"/>
    <x v="30"/>
    <b v="1"/>
    <s v="theater/plays"/>
    <n v="101.81818181818181"/>
    <n v="102"/>
    <n v="62.921348314606739"/>
    <x v="1"/>
    <s v="plays"/>
    <x v="3156"/>
    <d v="2012-06-01T22:52:24"/>
  </r>
  <r>
    <n v="3157"/>
    <s v="Summer FourPlay"/>
    <s v="Four Directors.  Four One Acts.  Four Genres.  For You."/>
    <x v="23"/>
    <n v="4040"/>
    <x v="0"/>
    <s v="US"/>
    <s v="USD"/>
    <n v="1405746000"/>
    <n v="1404932105"/>
    <b v="1"/>
    <x v="14"/>
    <b v="1"/>
    <s v="theater/plays"/>
    <n v="101"/>
    <n v="101"/>
    <n v="98.536585365853654"/>
    <x v="1"/>
    <s v="plays"/>
    <x v="3157"/>
    <d v="2014-07-19T05:00:00"/>
  </r>
  <r>
    <n v="3158"/>
    <s v="Nursery Crimes"/>
    <s v="A 40s crime-noir play using nursery rhyme characters."/>
    <x v="10"/>
    <n v="5700"/>
    <x v="0"/>
    <s v="US"/>
    <s v="USD"/>
    <n v="1374523752"/>
    <n v="1371931752"/>
    <b v="1"/>
    <x v="50"/>
    <b v="1"/>
    <s v="theater/plays"/>
    <n v="113.99999999999999"/>
    <n v="114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x v="15"/>
    <n v="2002.22"/>
    <x v="0"/>
    <s v="US"/>
    <s v="USD"/>
    <n v="1326927600"/>
    <n v="1323221761"/>
    <b v="1"/>
    <x v="47"/>
    <b v="1"/>
    <s v="theater/plays"/>
    <n v="133.48133333333334"/>
    <n v="1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x v="37"/>
    <n v="4569"/>
    <x v="0"/>
    <s v="US"/>
    <s v="USD"/>
    <n v="1407905940"/>
    <n v="1405923687"/>
    <b v="1"/>
    <x v="7"/>
    <b v="1"/>
    <s v="theater/plays"/>
    <n v="101.53333333333335"/>
    <n v="102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x v="13"/>
    <n v="2102"/>
    <x v="0"/>
    <s v="GB"/>
    <s v="GBP"/>
    <n v="1413377522"/>
    <n v="1410785522"/>
    <b v="1"/>
    <x v="142"/>
    <b v="1"/>
    <s v="theater/plays"/>
    <n v="105.1"/>
    <n v="106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x v="23"/>
    <n v="5086"/>
    <x v="0"/>
    <s v="US"/>
    <s v="USD"/>
    <n v="1404698400"/>
    <n v="1402331262"/>
    <b v="1"/>
    <x v="287"/>
    <b v="1"/>
    <s v="theater/plays"/>
    <n v="127.15"/>
    <n v="128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x v="93"/>
    <n v="14450"/>
    <x v="0"/>
    <s v="US"/>
    <s v="USD"/>
    <n v="1402855525"/>
    <n v="1400263525"/>
    <b v="1"/>
    <x v="250"/>
    <b v="1"/>
    <s v="theater/plays"/>
    <n v="111.15384615384616"/>
    <n v="112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x v="30"/>
    <n v="2669"/>
    <x v="0"/>
    <s v="US"/>
    <s v="USD"/>
    <n v="1402341615"/>
    <n v="1399490415"/>
    <b v="1"/>
    <x v="26"/>
    <b v="1"/>
    <s v="theater/plays"/>
    <n v="106.76"/>
    <n v="107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x v="47"/>
    <n v="1220"/>
    <x v="0"/>
    <s v="US"/>
    <s v="USD"/>
    <n v="1304395140"/>
    <n v="1302493760"/>
    <b v="1"/>
    <x v="64"/>
    <b v="1"/>
    <s v="theater/plays"/>
    <n v="162.66666666666666"/>
    <n v="163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x v="19"/>
    <n v="56079.83"/>
    <x v="0"/>
    <s v="US"/>
    <s v="USD"/>
    <n v="1416988740"/>
    <n v="1414514153"/>
    <b v="1"/>
    <x v="497"/>
    <b v="1"/>
    <s v="theater/plays"/>
    <n v="160.22808571428573"/>
    <n v="161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x v="9"/>
    <n v="3485"/>
    <x v="0"/>
    <s v="US"/>
    <s v="USD"/>
    <n v="1406952781"/>
    <n v="1405743181"/>
    <b v="1"/>
    <x v="165"/>
    <b v="1"/>
    <s v="theater/plays"/>
    <n v="116.16666666666666"/>
    <n v="117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x v="30"/>
    <n v="3105"/>
    <x v="0"/>
    <s v="US"/>
    <s v="USD"/>
    <n v="1402696800"/>
    <n v="1399948353"/>
    <b v="1"/>
    <x v="42"/>
    <b v="1"/>
    <s v="theater/plays"/>
    <n v="124.2"/>
    <n v="125"/>
    <n v="50.901639344262293"/>
    <x v="1"/>
    <s v="plays"/>
    <x v="3168"/>
    <d v="2014-06-13T22:00:00"/>
  </r>
  <r>
    <n v="3169"/>
    <s v="The Window"/>
    <s v="We're bringing The Window to the Cherry Lane Theater in January 2014."/>
    <x v="6"/>
    <n v="8241"/>
    <x v="0"/>
    <s v="US"/>
    <s v="USD"/>
    <n v="1386910740"/>
    <n v="1384364561"/>
    <b v="1"/>
    <x v="141"/>
    <b v="1"/>
    <s v="theater/plays"/>
    <n v="103.01249999999999"/>
    <n v="104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x v="13"/>
    <n v="2245"/>
    <x v="0"/>
    <s v="US"/>
    <s v="USD"/>
    <n v="1404273600"/>
    <n v="1401414944"/>
    <b v="1"/>
    <x v="26"/>
    <b v="1"/>
    <s v="theater/plays"/>
    <n v="112.25"/>
    <n v="113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x v="39"/>
    <n v="7617"/>
    <x v="0"/>
    <s v="GB"/>
    <s v="GBP"/>
    <n v="1462545358"/>
    <n v="1459953358"/>
    <b v="1"/>
    <x v="27"/>
    <b v="1"/>
    <s v="theater/plays"/>
    <n v="108.8142857142857"/>
    <n v="109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x v="13"/>
    <n v="2300"/>
    <x v="0"/>
    <s v="US"/>
    <s v="USD"/>
    <n v="1329240668"/>
    <n v="1326648668"/>
    <b v="1"/>
    <x v="60"/>
    <b v="1"/>
    <s v="theater/plays"/>
    <n v="114.99999999999999"/>
    <n v="115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x v="3"/>
    <n v="10300"/>
    <x v="0"/>
    <s v="US"/>
    <s v="USD"/>
    <n v="1411765492"/>
    <n v="1409173492"/>
    <b v="1"/>
    <x v="142"/>
    <b v="1"/>
    <s v="theater/plays"/>
    <n v="103"/>
    <n v="1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x v="9"/>
    <n v="3034"/>
    <x v="0"/>
    <s v="US"/>
    <s v="USD"/>
    <n v="1408999508"/>
    <n v="1407789908"/>
    <b v="1"/>
    <x v="23"/>
    <b v="1"/>
    <s v="theater/plays"/>
    <n v="101.13333333333334"/>
    <n v="102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x v="10"/>
    <n v="5478"/>
    <x v="0"/>
    <s v="US"/>
    <s v="USD"/>
    <n v="1297977427"/>
    <n v="1292793427"/>
    <b v="1"/>
    <x v="65"/>
    <b v="1"/>
    <s v="theater/plays"/>
    <n v="109.55999999999999"/>
    <n v="110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x v="168"/>
    <n v="2182"/>
    <x v="0"/>
    <s v="US"/>
    <s v="USD"/>
    <n v="1376838000"/>
    <n v="1374531631"/>
    <b v="1"/>
    <x v="165"/>
    <b v="1"/>
    <s v="theater/plays"/>
    <n v="114.8421052631579"/>
    <n v="115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x v="30"/>
    <n v="2935"/>
    <x v="0"/>
    <s v="US"/>
    <s v="USD"/>
    <n v="1403366409"/>
    <n v="1400774409"/>
    <b v="1"/>
    <x v="13"/>
    <b v="1"/>
    <s v="theater/plays"/>
    <n v="117.39999999999999"/>
    <n v="118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x v="15"/>
    <n v="2576"/>
    <x v="0"/>
    <s v="GB"/>
    <s v="GBP"/>
    <n v="1405521075"/>
    <n v="1402929075"/>
    <b v="1"/>
    <x v="76"/>
    <b v="1"/>
    <s v="theater/plays"/>
    <n v="171.73333333333335"/>
    <n v="172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x v="285"/>
    <n v="4794.82"/>
    <x v="0"/>
    <s v="US"/>
    <s v="USD"/>
    <n v="1367859071"/>
    <n v="1365699071"/>
    <b v="1"/>
    <x v="95"/>
    <b v="1"/>
    <s v="theater/plays"/>
    <n v="114.16238095238094"/>
    <n v="115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x v="38"/>
    <n v="1437"/>
    <x v="0"/>
    <s v="GB"/>
    <s v="GBP"/>
    <n v="1403258049"/>
    <n v="1400666049"/>
    <b v="1"/>
    <x v="43"/>
    <b v="1"/>
    <s v="theater/plays"/>
    <n v="119.75"/>
    <n v="120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x v="2"/>
    <n v="545"/>
    <x v="0"/>
    <s v="GB"/>
    <s v="GBP"/>
    <n v="1402848000"/>
    <n v="1400570787"/>
    <b v="1"/>
    <x v="41"/>
    <b v="1"/>
    <s v="theater/plays"/>
    <n v="109.00000000000001"/>
    <n v="109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x v="39"/>
    <n v="7062"/>
    <x v="0"/>
    <s v="US"/>
    <s v="USD"/>
    <n v="1328029200"/>
    <n v="1323211621"/>
    <b v="1"/>
    <x v="299"/>
    <b v="1"/>
    <s v="theater/plays"/>
    <n v="100.88571428571429"/>
    <n v="101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x v="30"/>
    <n v="2725"/>
    <x v="0"/>
    <s v="US"/>
    <s v="USD"/>
    <n v="1377284669"/>
    <n v="1375729469"/>
    <b v="1"/>
    <x v="32"/>
    <b v="1"/>
    <s v="theater/plays"/>
    <n v="109.00000000000001"/>
    <n v="109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x v="270"/>
    <n v="4610"/>
    <x v="0"/>
    <s v="US"/>
    <s v="USD"/>
    <n v="1404258631"/>
    <n v="1401666631"/>
    <b v="1"/>
    <x v="67"/>
    <b v="1"/>
    <s v="theater/plays"/>
    <n v="107.20930232558139"/>
    <n v="108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x v="28"/>
    <n v="1000"/>
    <x v="0"/>
    <s v="GB"/>
    <s v="GBP"/>
    <n v="1405553241"/>
    <n v="1404948441"/>
    <b v="1"/>
    <x v="54"/>
    <b v="1"/>
    <s v="theater/plays"/>
    <n v="100"/>
    <n v="100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x v="50"/>
    <n v="3270"/>
    <x v="0"/>
    <s v="GB"/>
    <s v="GBP"/>
    <n v="1410901200"/>
    <n v="1408313438"/>
    <b v="1"/>
    <x v="16"/>
    <b v="1"/>
    <s v="theater/plays"/>
    <n v="102.18750000000001"/>
    <n v="103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x v="36"/>
    <n v="17444"/>
    <x v="0"/>
    <s v="US"/>
    <s v="USD"/>
    <n v="1407167973"/>
    <n v="1405439973"/>
    <b v="1"/>
    <x v="138"/>
    <b v="1"/>
    <s v="theater/plays"/>
    <n v="116.29333333333334"/>
    <n v="117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x v="48"/>
    <n v="130"/>
    <x v="2"/>
    <s v="GB"/>
    <s v="GBP"/>
    <n v="1433930302"/>
    <n v="1432115902"/>
    <b v="0"/>
    <x v="82"/>
    <b v="0"/>
    <s v="theater/musical"/>
    <n v="65"/>
    <n v="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x v="56"/>
    <n v="6780"/>
    <x v="2"/>
    <s v="SE"/>
    <s v="SEK"/>
    <n v="1432455532"/>
    <n v="1429863532"/>
    <b v="0"/>
    <x v="10"/>
    <b v="0"/>
    <s v="theater/musical"/>
    <n v="12.327272727272726"/>
    <n v="13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x v="23"/>
    <n v="0"/>
    <x v="2"/>
    <s v="CA"/>
    <s v="CAD"/>
    <n v="1481258275"/>
    <n v="1478662675"/>
    <b v="0"/>
    <x v="78"/>
    <b v="0"/>
    <s v="theater/musical"/>
    <n v="0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x v="192"/>
    <n v="151"/>
    <x v="2"/>
    <s v="US"/>
    <s v="USD"/>
    <n v="1471370869"/>
    <n v="1466186869"/>
    <b v="0"/>
    <x v="80"/>
    <b v="0"/>
    <s v="theater/musical"/>
    <n v="4.0266666666666664"/>
    <n v="5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x v="3"/>
    <n v="102"/>
    <x v="2"/>
    <s v="GB"/>
    <s v="GBP"/>
    <n v="1425160800"/>
    <n v="1421274859"/>
    <b v="0"/>
    <x v="22"/>
    <b v="0"/>
    <s v="theater/musical"/>
    <n v="1.02"/>
    <n v="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x v="10"/>
    <n v="587"/>
    <x v="2"/>
    <s v="GB"/>
    <s v="GBP"/>
    <n v="1424474056"/>
    <n v="1420586056"/>
    <b v="0"/>
    <x v="54"/>
    <b v="0"/>
    <s v="theater/musical"/>
    <n v="11.74"/>
    <n v="12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x v="34"/>
    <n v="0"/>
    <x v="2"/>
    <s v="US"/>
    <s v="USD"/>
    <n v="1437960598"/>
    <n v="1435368598"/>
    <b v="0"/>
    <x v="78"/>
    <b v="0"/>
    <s v="theater/musical"/>
    <n v="0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x v="8"/>
    <n v="2070"/>
    <x v="2"/>
    <s v="US"/>
    <s v="USD"/>
    <n v="1423750542"/>
    <n v="1421158542"/>
    <b v="0"/>
    <x v="70"/>
    <b v="0"/>
    <s v="theater/musical"/>
    <n v="59.142857142857139"/>
    <n v="60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x v="399"/>
    <n v="1800"/>
    <x v="2"/>
    <s v="US"/>
    <s v="USD"/>
    <n v="1438437600"/>
    <n v="1433254875"/>
    <b v="0"/>
    <x v="79"/>
    <b v="0"/>
    <s v="theater/musical"/>
    <n v="0.06"/>
    <n v="1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x v="3"/>
    <n v="1145"/>
    <x v="2"/>
    <s v="NO"/>
    <s v="NOK"/>
    <n v="1423050618"/>
    <n v="1420458618"/>
    <b v="0"/>
    <x v="80"/>
    <b v="0"/>
    <s v="theater/musical"/>
    <n v="11.450000000000001"/>
    <n v="12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x v="11"/>
    <n v="110"/>
    <x v="2"/>
    <s v="DK"/>
    <s v="DKK"/>
    <n v="1424081477"/>
    <n v="1420798277"/>
    <b v="0"/>
    <x v="83"/>
    <b v="0"/>
    <s v="theater/musical"/>
    <n v="0.36666666666666664"/>
    <n v="1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x v="10"/>
    <n v="2608"/>
    <x v="2"/>
    <s v="US"/>
    <s v="USD"/>
    <n v="1410037200"/>
    <n v="1407435418"/>
    <b v="0"/>
    <x v="28"/>
    <b v="0"/>
    <s v="theater/musical"/>
    <n v="52.16"/>
    <n v="53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x v="63"/>
    <n v="1"/>
    <x v="2"/>
    <s v="US"/>
    <s v="USD"/>
    <n v="1461994440"/>
    <n v="1459410101"/>
    <b v="0"/>
    <x v="29"/>
    <b v="0"/>
    <s v="theater/musical"/>
    <n v="2E-3"/>
    <n v="1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x v="13"/>
    <n v="25"/>
    <x v="2"/>
    <s v="GB"/>
    <s v="GBP"/>
    <n v="1409509477"/>
    <n v="1407695077"/>
    <b v="0"/>
    <x v="84"/>
    <b v="0"/>
    <s v="theater/musical"/>
    <n v="1.25"/>
    <n v="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x v="10"/>
    <n v="2726"/>
    <x v="2"/>
    <s v="US"/>
    <s v="USD"/>
    <n v="1450072740"/>
    <n v="1445027346"/>
    <b v="0"/>
    <x v="20"/>
    <b v="0"/>
    <s v="theater/musical"/>
    <n v="54.52"/>
    <n v="55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x v="28"/>
    <n v="250"/>
    <x v="2"/>
    <s v="US"/>
    <s v="USD"/>
    <n v="1443224622"/>
    <n v="1440632622"/>
    <b v="0"/>
    <x v="79"/>
    <b v="0"/>
    <s v="theater/musical"/>
    <n v="25"/>
    <n v="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x v="2"/>
    <n v="0"/>
    <x v="2"/>
    <s v="US"/>
    <s v="USD"/>
    <n v="1437149640"/>
    <n v="1434558479"/>
    <b v="0"/>
    <x v="78"/>
    <b v="0"/>
    <s v="theater/musical"/>
    <n v="0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x v="6"/>
    <n v="273"/>
    <x v="2"/>
    <s v="GB"/>
    <s v="GBP"/>
    <n v="1430470772"/>
    <n v="1427878772"/>
    <b v="0"/>
    <x v="8"/>
    <b v="0"/>
    <s v="theater/musical"/>
    <n v="3.4125000000000001"/>
    <n v="4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x v="10"/>
    <n v="0"/>
    <x v="2"/>
    <s v="US"/>
    <s v="USD"/>
    <n v="1442644651"/>
    <n v="1440052651"/>
    <b v="0"/>
    <x v="78"/>
    <b v="0"/>
    <s v="theater/musical"/>
    <n v="0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x v="62"/>
    <n v="2550"/>
    <x v="2"/>
    <s v="US"/>
    <s v="USD"/>
    <n v="1429767607"/>
    <n v="1424587207"/>
    <b v="0"/>
    <x v="17"/>
    <b v="0"/>
    <s v="theater/musical"/>
    <n v="46.36363636363636"/>
    <n v="47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x v="10"/>
    <n v="5175"/>
    <x v="0"/>
    <s v="US"/>
    <s v="USD"/>
    <n v="1406557877"/>
    <n v="1404743477"/>
    <b v="1"/>
    <x v="141"/>
    <b v="1"/>
    <s v="theater/plays"/>
    <n v="103.49999999999999"/>
    <n v="104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x v="196"/>
    <n v="11335.7"/>
    <x v="0"/>
    <s v="US"/>
    <s v="USD"/>
    <n v="1403305200"/>
    <n v="1400512658"/>
    <b v="1"/>
    <x v="334"/>
    <b v="1"/>
    <s v="theater/plays"/>
    <n v="119.32315789473684"/>
    <n v="120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x v="9"/>
    <n v="3773"/>
    <x v="0"/>
    <s v="US"/>
    <s v="USD"/>
    <n v="1338523140"/>
    <n v="1334442519"/>
    <b v="1"/>
    <x v="65"/>
    <b v="1"/>
    <s v="theater/plays"/>
    <n v="125.76666666666667"/>
    <n v="126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x v="165"/>
    <n v="27541"/>
    <x v="0"/>
    <s v="US"/>
    <s v="USD"/>
    <n v="1408068000"/>
    <n v="1405346680"/>
    <b v="1"/>
    <x v="498"/>
    <b v="1"/>
    <s v="theater/plays"/>
    <n v="119.74347826086958"/>
    <n v="120"/>
    <n v="85.531055900621112"/>
    <x v="1"/>
    <s v="plays"/>
    <x v="3211"/>
    <d v="2014-08-15T02:00:00"/>
  </r>
  <r>
    <n v="3212"/>
    <s v="Campo Maldito"/>
    <s v="Help us bring our production of Campo Maldito to New York AND San Francisco!"/>
    <x v="23"/>
    <n v="5050"/>
    <x v="0"/>
    <s v="US"/>
    <s v="USD"/>
    <n v="1407524751"/>
    <n v="1404932751"/>
    <b v="1"/>
    <x v="225"/>
    <b v="1"/>
    <s v="theater/plays"/>
    <n v="126.25"/>
    <n v="127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x v="12"/>
    <n v="6007"/>
    <x v="0"/>
    <s v="GB"/>
    <s v="GBP"/>
    <n v="1437934759"/>
    <n v="1434478759"/>
    <b v="1"/>
    <x v="5"/>
    <b v="1"/>
    <s v="theater/plays"/>
    <n v="100.11666666666667"/>
    <n v="101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x v="14"/>
    <n v="12256"/>
    <x v="0"/>
    <s v="GB"/>
    <s v="GBP"/>
    <n v="1452038100"/>
    <n v="1448823673"/>
    <b v="1"/>
    <x v="248"/>
    <b v="1"/>
    <s v="theater/plays"/>
    <n v="102.13333333333334"/>
    <n v="103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x v="19"/>
    <n v="35123"/>
    <x v="0"/>
    <s v="US"/>
    <s v="USD"/>
    <n v="1441857540"/>
    <n v="1438617471"/>
    <b v="1"/>
    <x v="179"/>
    <b v="1"/>
    <s v="theater/plays"/>
    <n v="100.35142857142858"/>
    <n v="101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x v="13"/>
    <n v="2001"/>
    <x v="0"/>
    <s v="GB"/>
    <s v="GBP"/>
    <n v="1436625000"/>
    <n v="1433934371"/>
    <b v="1"/>
    <x v="2"/>
    <b v="1"/>
    <s v="theater/plays"/>
    <n v="100.05"/>
    <n v="101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x v="37"/>
    <n v="5221"/>
    <x v="0"/>
    <s v="US"/>
    <s v="USD"/>
    <n v="1478264784"/>
    <n v="1475672784"/>
    <b v="1"/>
    <x v="201"/>
    <b v="1"/>
    <s v="theater/plays"/>
    <n v="116.02222222222223"/>
    <n v="117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x v="14"/>
    <n v="12252"/>
    <x v="0"/>
    <s v="GB"/>
    <s v="GBP"/>
    <n v="1419984000"/>
    <n v="1417132986"/>
    <b v="1"/>
    <x v="192"/>
    <b v="1"/>
    <s v="theater/plays"/>
    <n v="102.1"/>
    <n v="103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x v="22"/>
    <n v="20022"/>
    <x v="0"/>
    <s v="US"/>
    <s v="USD"/>
    <n v="1427063747"/>
    <n v="1424043347"/>
    <b v="1"/>
    <x v="46"/>
    <b v="1"/>
    <s v="theater/plays"/>
    <n v="100.11000000000001"/>
    <n v="101"/>
    <n v="168.25210084033614"/>
    <x v="1"/>
    <s v="plays"/>
    <x v="3219"/>
    <d v="2015-03-22T22:35:47"/>
  </r>
  <r>
    <n v="3220"/>
    <s v="Burners"/>
    <s v="A sci-fi thriller for the stage opening March 10 in Los Angeles."/>
    <x v="36"/>
    <n v="15126"/>
    <x v="0"/>
    <s v="US"/>
    <s v="USD"/>
    <n v="1489352400"/>
    <n v="1486411204"/>
    <b v="1"/>
    <x v="211"/>
    <b v="1"/>
    <s v="theater/plays"/>
    <n v="100.84"/>
    <n v="101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x v="23"/>
    <n v="4137"/>
    <x v="0"/>
    <s v="GB"/>
    <s v="GBP"/>
    <n v="1436114603"/>
    <n v="1433090603"/>
    <b v="1"/>
    <x v="116"/>
    <b v="1"/>
    <s v="theater/plays"/>
    <n v="103.42499999999998"/>
    <n v="104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x v="30"/>
    <n v="3120"/>
    <x v="0"/>
    <s v="US"/>
    <s v="USD"/>
    <n v="1445722140"/>
    <n v="1443016697"/>
    <b v="1"/>
    <x v="87"/>
    <b v="1"/>
    <s v="theater/plays"/>
    <n v="124.8"/>
    <n v="125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x v="379"/>
    <n v="3395"/>
    <x v="0"/>
    <s v="US"/>
    <s v="USD"/>
    <n v="1440100976"/>
    <n v="1437508976"/>
    <b v="1"/>
    <x v="142"/>
    <b v="1"/>
    <s v="theater/plays"/>
    <n v="109.51612903225806"/>
    <n v="110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x v="11"/>
    <n v="30610"/>
    <x v="0"/>
    <s v="US"/>
    <s v="USD"/>
    <n v="1484024400"/>
    <n v="1479932713"/>
    <b v="1"/>
    <x v="499"/>
    <b v="1"/>
    <s v="theater/plays"/>
    <n v="102.03333333333333"/>
    <n v="10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x v="13"/>
    <n v="2047"/>
    <x v="0"/>
    <s v="US"/>
    <s v="USD"/>
    <n v="1464987600"/>
    <n v="1463145938"/>
    <b v="1"/>
    <x v="70"/>
    <b v="1"/>
    <s v="theater/plays"/>
    <n v="102.35000000000001"/>
    <n v="103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x v="38"/>
    <n v="1250"/>
    <x v="0"/>
    <s v="GB"/>
    <s v="GBP"/>
    <n v="1446213612"/>
    <n v="1443621612"/>
    <b v="1"/>
    <x v="64"/>
    <b v="1"/>
    <s v="theater/plays"/>
    <n v="104.16666666666667"/>
    <n v="105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x v="38"/>
    <n v="1500"/>
    <x v="0"/>
    <s v="GB"/>
    <s v="GBP"/>
    <n v="1484687436"/>
    <n v="1482095436"/>
    <b v="0"/>
    <x v="209"/>
    <b v="1"/>
    <s v="theater/plays"/>
    <n v="125"/>
    <n v="125"/>
    <n v="50"/>
    <x v="1"/>
    <s v="plays"/>
    <x v="3227"/>
    <d v="2017-01-17T21:10:36"/>
  </r>
  <r>
    <n v="3228"/>
    <s v="Hear Me Roar: A Season of Powerful Women"/>
    <s v="A Season of Powerful Women. A Season of Defiance."/>
    <x v="39"/>
    <n v="7164"/>
    <x v="0"/>
    <s v="US"/>
    <s v="USD"/>
    <n v="1450328340"/>
    <n v="1447606884"/>
    <b v="1"/>
    <x v="77"/>
    <b v="1"/>
    <s v="theater/plays"/>
    <n v="102.34285714285714"/>
    <n v="103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x v="22"/>
    <n v="21573"/>
    <x v="0"/>
    <s v="US"/>
    <s v="USD"/>
    <n v="1416470398"/>
    <n v="1413874798"/>
    <b v="1"/>
    <x v="91"/>
    <b v="1"/>
    <s v="theater/plays"/>
    <n v="107.86500000000001"/>
    <n v="108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x v="27"/>
    <n v="2857"/>
    <x v="0"/>
    <s v="US"/>
    <s v="USD"/>
    <n v="1412135940"/>
    <n v="1410840126"/>
    <b v="1"/>
    <x v="77"/>
    <b v="1"/>
    <s v="theater/plays"/>
    <n v="109.88461538461539"/>
    <n v="110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x v="28"/>
    <n v="1610"/>
    <x v="0"/>
    <s v="US"/>
    <s v="USD"/>
    <n v="1460846347"/>
    <n v="1458254347"/>
    <b v="0"/>
    <x v="33"/>
    <b v="1"/>
    <s v="theater/plays"/>
    <n v="161"/>
    <n v="1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x v="28"/>
    <n v="1312"/>
    <x v="0"/>
    <s v="US"/>
    <s v="USD"/>
    <n v="1462334340"/>
    <n v="1459711917"/>
    <b v="1"/>
    <x v="55"/>
    <b v="1"/>
    <s v="theater/plays"/>
    <n v="131.20000000000002"/>
    <n v="132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x v="10"/>
    <n v="5940"/>
    <x v="0"/>
    <s v="US"/>
    <s v="USD"/>
    <n v="1488482355"/>
    <n v="1485890355"/>
    <b v="0"/>
    <x v="42"/>
    <b v="1"/>
    <s v="theater/plays"/>
    <n v="118.8"/>
    <n v="11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x v="23"/>
    <n v="4015.71"/>
    <x v="0"/>
    <s v="GB"/>
    <s v="GBP"/>
    <n v="1485991860"/>
    <n v="1483124208"/>
    <b v="0"/>
    <x v="248"/>
    <b v="1"/>
    <s v="theater/plays"/>
    <n v="100.39275000000001"/>
    <n v="1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x v="36"/>
    <n v="15481"/>
    <x v="0"/>
    <s v="US"/>
    <s v="USD"/>
    <n v="1467361251"/>
    <n v="1464769251"/>
    <b v="1"/>
    <x v="331"/>
    <b v="1"/>
    <s v="theater/plays"/>
    <n v="103.20666666666666"/>
    <n v="104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x v="22"/>
    <n v="20120"/>
    <x v="0"/>
    <s v="US"/>
    <s v="USD"/>
    <n v="1482962433"/>
    <n v="1480370433"/>
    <b v="0"/>
    <x v="238"/>
    <b v="1"/>
    <s v="theater/plays"/>
    <n v="100.6"/>
    <n v="101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x v="19"/>
    <n v="35275.64"/>
    <x v="0"/>
    <s v="US"/>
    <s v="USD"/>
    <n v="1443499140"/>
    <n v="1441452184"/>
    <b v="1"/>
    <x v="314"/>
    <b v="1"/>
    <s v="theater/plays"/>
    <n v="100.78754285714287"/>
    <n v="101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x v="70"/>
    <n v="3145"/>
    <x v="0"/>
    <s v="GB"/>
    <s v="GBP"/>
    <n v="1435752898"/>
    <n v="1433160898"/>
    <b v="1"/>
    <x v="1"/>
    <b v="1"/>
    <s v="theater/plays"/>
    <n v="112.32142857142857"/>
    <n v="113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x v="400"/>
    <n v="6208.98"/>
    <x v="0"/>
    <s v="GB"/>
    <s v="GBP"/>
    <n v="1445817540"/>
    <n v="1443665293"/>
    <b v="1"/>
    <x v="201"/>
    <b v="1"/>
    <s v="theater/plays"/>
    <n v="105.91914022517912"/>
    <n v="106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x v="9"/>
    <n v="3017"/>
    <x v="0"/>
    <s v="GB"/>
    <s v="GBP"/>
    <n v="1487286000"/>
    <n v="1484843948"/>
    <b v="0"/>
    <x v="69"/>
    <b v="1"/>
    <s v="theater/plays"/>
    <n v="100.56666666666668"/>
    <n v="101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x v="0"/>
    <n v="9801"/>
    <x v="0"/>
    <s v="US"/>
    <s v="USD"/>
    <n v="1413269940"/>
    <n v="1410421670"/>
    <b v="1"/>
    <x v="157"/>
    <b v="1"/>
    <s v="theater/plays"/>
    <n v="115.30588235294117"/>
    <n v="116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x v="3"/>
    <n v="12730.42"/>
    <x v="0"/>
    <s v="US"/>
    <s v="USD"/>
    <n v="1411150092"/>
    <n v="1408558092"/>
    <b v="1"/>
    <x v="275"/>
    <b v="1"/>
    <s v="theater/plays"/>
    <n v="127.30419999999999"/>
    <n v="128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x v="6"/>
    <n v="8227"/>
    <x v="0"/>
    <s v="US"/>
    <s v="USD"/>
    <n v="1444348800"/>
    <n v="1442283562"/>
    <b v="1"/>
    <x v="26"/>
    <b v="1"/>
    <s v="theater/plays"/>
    <n v="102.83750000000001"/>
    <n v="103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x v="183"/>
    <n v="1647"/>
    <x v="0"/>
    <s v="GB"/>
    <s v="GBP"/>
    <n v="1480613982"/>
    <n v="1478018382"/>
    <b v="0"/>
    <x v="50"/>
    <b v="1"/>
    <s v="theater/plays"/>
    <n v="102.9375"/>
    <n v="103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x v="223"/>
    <n v="21904"/>
    <x v="0"/>
    <s v="US"/>
    <s v="USD"/>
    <n v="1434074400"/>
    <n v="1431354258"/>
    <b v="0"/>
    <x v="500"/>
    <b v="1"/>
    <s v="theater/plays"/>
    <n v="104.3047619047619"/>
    <n v="105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x v="3"/>
    <n v="11122"/>
    <x v="0"/>
    <s v="US"/>
    <s v="USD"/>
    <n v="1442030340"/>
    <n v="1439551200"/>
    <b v="1"/>
    <x v="189"/>
    <b v="1"/>
    <s v="theater/plays"/>
    <n v="111.22000000000001"/>
    <n v="112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x v="30"/>
    <n v="2646.5"/>
    <x v="0"/>
    <s v="GB"/>
    <s v="GBP"/>
    <n v="1436696712"/>
    <n v="1434104712"/>
    <b v="1"/>
    <x v="7"/>
    <b v="1"/>
    <s v="theater/plays"/>
    <n v="105.86"/>
    <n v="10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x v="14"/>
    <n v="12095"/>
    <x v="0"/>
    <s v="US"/>
    <s v="USD"/>
    <n v="1428178757"/>
    <n v="1425590357"/>
    <b v="1"/>
    <x v="452"/>
    <b v="1"/>
    <s v="theater/plays"/>
    <n v="100.79166666666666"/>
    <n v="101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x v="62"/>
    <n v="5771"/>
    <x v="0"/>
    <s v="US"/>
    <s v="USD"/>
    <n v="1434822914"/>
    <n v="1432230914"/>
    <b v="1"/>
    <x v="106"/>
    <b v="1"/>
    <s v="theater/plays"/>
    <n v="104.92727272727274"/>
    <n v="105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x v="31"/>
    <n v="25388"/>
    <x v="0"/>
    <s v="US"/>
    <s v="USD"/>
    <n v="1415213324"/>
    <n v="1412617724"/>
    <b v="1"/>
    <x v="496"/>
    <b v="1"/>
    <s v="theater/plays"/>
    <n v="101.55199999999999"/>
    <n v="10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x v="15"/>
    <n v="1661"/>
    <x v="0"/>
    <s v="US"/>
    <s v="USD"/>
    <n v="1434907966"/>
    <n v="1432315966"/>
    <b v="1"/>
    <x v="9"/>
    <b v="1"/>
    <s v="theater/plays"/>
    <n v="110.73333333333333"/>
    <n v="111"/>
    <n v="83.05"/>
    <x v="1"/>
    <s v="plays"/>
    <x v="3251"/>
    <d v="2015-06-21T17:32:46"/>
  </r>
  <r>
    <n v="3252"/>
    <s v="Modern Love"/>
    <s v="How do we navigate the boundaries between friendship, sexual intimacy and obsessive desire?"/>
    <x v="268"/>
    <n v="2876"/>
    <x v="0"/>
    <s v="GB"/>
    <s v="GBP"/>
    <n v="1473247240"/>
    <n v="1470655240"/>
    <b v="1"/>
    <x v="133"/>
    <b v="1"/>
    <s v="theater/plays"/>
    <n v="127.82222222222221"/>
    <n v="128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x v="22"/>
    <n v="20365"/>
    <x v="0"/>
    <s v="US"/>
    <s v="USD"/>
    <n v="1473306300"/>
    <n v="1471701028"/>
    <b v="1"/>
    <x v="248"/>
    <b v="1"/>
    <s v="theater/plays"/>
    <n v="101.82500000000002"/>
    <n v="102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x v="93"/>
    <n v="13163.5"/>
    <x v="0"/>
    <s v="GB"/>
    <s v="GBP"/>
    <n v="1427331809"/>
    <n v="1424743409"/>
    <b v="1"/>
    <x v="153"/>
    <b v="1"/>
    <s v="theater/plays"/>
    <n v="101.25769230769231"/>
    <n v="102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x v="43"/>
    <n v="525"/>
    <x v="0"/>
    <s v="GB"/>
    <s v="GBP"/>
    <n v="1412706375"/>
    <n v="1410114375"/>
    <b v="1"/>
    <x v="59"/>
    <b v="1"/>
    <s v="theater/plays"/>
    <n v="175"/>
    <n v="1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x v="3"/>
    <n v="12806"/>
    <x v="0"/>
    <s v="US"/>
    <s v="USD"/>
    <n v="1433995140"/>
    <n v="1432129577"/>
    <b v="1"/>
    <x v="282"/>
    <b v="1"/>
    <s v="theater/plays"/>
    <n v="128.06"/>
    <n v="129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x v="13"/>
    <n v="2125.9899999999998"/>
    <x v="0"/>
    <s v="GB"/>
    <s v="GBP"/>
    <n v="1487769952"/>
    <n v="1485177952"/>
    <b v="0"/>
    <x v="14"/>
    <b v="1"/>
    <s v="theater/plays"/>
    <n v="106.29949999999999"/>
    <n v="107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x v="39"/>
    <n v="7365"/>
    <x v="0"/>
    <s v="US"/>
    <s v="USD"/>
    <n v="1420751861"/>
    <n v="1418159861"/>
    <b v="1"/>
    <x v="11"/>
    <b v="1"/>
    <s v="theater/plays"/>
    <n v="105.21428571428571"/>
    <n v="106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x v="165"/>
    <n v="24418.6"/>
    <x v="0"/>
    <s v="US"/>
    <s v="USD"/>
    <n v="1475294340"/>
    <n v="1472753745"/>
    <b v="1"/>
    <x v="174"/>
    <b v="1"/>
    <s v="theater/plays"/>
    <n v="106.16782608695652"/>
    <n v="107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x v="10"/>
    <n v="5462"/>
    <x v="0"/>
    <s v="US"/>
    <s v="USD"/>
    <n v="1448903318"/>
    <n v="1445875718"/>
    <b v="1"/>
    <x v="196"/>
    <b v="1"/>
    <s v="theater/plays"/>
    <n v="109.24000000000001"/>
    <n v="110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x v="126"/>
    <n v="3315"/>
    <x v="0"/>
    <s v="US"/>
    <s v="USD"/>
    <n v="1437067476"/>
    <n v="1434475476"/>
    <b v="1"/>
    <x v="72"/>
    <b v="1"/>
    <s v="theater/plays"/>
    <n v="100.45454545454547"/>
    <n v="101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x v="401"/>
    <n v="12571"/>
    <x v="0"/>
    <s v="US"/>
    <s v="USD"/>
    <n v="1419220800"/>
    <n v="1416555262"/>
    <b v="1"/>
    <x v="179"/>
    <b v="1"/>
    <s v="theater/plays"/>
    <n v="103.04098360655738"/>
    <n v="104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x v="30"/>
    <n v="2804.16"/>
    <x v="0"/>
    <s v="US"/>
    <s v="USD"/>
    <n v="1446238800"/>
    <n v="1444220588"/>
    <b v="1"/>
    <x v="32"/>
    <b v="1"/>
    <s v="theater/plays"/>
    <n v="112.1664"/>
    <n v="113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x v="30"/>
    <n v="2575"/>
    <x v="0"/>
    <s v="US"/>
    <s v="USD"/>
    <n v="1422482400"/>
    <n v="1421089938"/>
    <b v="1"/>
    <x v="72"/>
    <b v="1"/>
    <s v="theater/plays"/>
    <n v="103"/>
    <n v="1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x v="200"/>
    <n v="4428"/>
    <x v="0"/>
    <s v="IE"/>
    <s v="EUR"/>
    <n v="1449162000"/>
    <n v="1446570315"/>
    <b v="1"/>
    <x v="287"/>
    <b v="1"/>
    <s v="theater/plays"/>
    <n v="164"/>
    <n v="1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x v="12"/>
    <n v="7877"/>
    <x v="0"/>
    <s v="US"/>
    <s v="USD"/>
    <n v="1434142800"/>
    <n v="1431435122"/>
    <b v="1"/>
    <x v="430"/>
    <b v="1"/>
    <s v="theater/plays"/>
    <n v="131.28333333333333"/>
    <n v="132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x v="36"/>
    <n v="15315"/>
    <x v="0"/>
    <s v="US"/>
    <s v="USD"/>
    <n v="1437156660"/>
    <n v="1434564660"/>
    <b v="1"/>
    <x v="449"/>
    <b v="1"/>
    <s v="theater/plays"/>
    <n v="102.1"/>
    <n v="103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x v="13"/>
    <n v="2560"/>
    <x v="0"/>
    <s v="US"/>
    <s v="USD"/>
    <n v="1472074928"/>
    <n v="1470692528"/>
    <b v="1"/>
    <x v="288"/>
    <b v="1"/>
    <s v="theater/plays"/>
    <n v="128"/>
    <n v="1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x v="6"/>
    <n v="8120"/>
    <x v="0"/>
    <s v="GB"/>
    <s v="GBP"/>
    <n v="1434452400"/>
    <n v="1431509397"/>
    <b v="1"/>
    <x v="16"/>
    <b v="1"/>
    <s v="theater/plays"/>
    <n v="101.49999999999999"/>
    <n v="102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x v="40"/>
    <n v="1830"/>
    <x v="0"/>
    <s v="GB"/>
    <s v="GBP"/>
    <n v="1436705265"/>
    <n v="1434113265"/>
    <b v="1"/>
    <x v="209"/>
    <b v="1"/>
    <s v="theater/plays"/>
    <n v="101.66666666666666"/>
    <n v="102"/>
    <n v="61"/>
    <x v="1"/>
    <s v="plays"/>
    <x v="3270"/>
    <d v="2015-07-12T12:47:45"/>
  </r>
  <r>
    <n v="3271"/>
    <s v="Saxon Court at Southwark Playhouse"/>
    <s v="A razor sharp satire to darken your Christmas."/>
    <x v="15"/>
    <n v="1950"/>
    <x v="0"/>
    <s v="GB"/>
    <s v="GBP"/>
    <n v="1414927775"/>
    <n v="1412332175"/>
    <b v="1"/>
    <x v="13"/>
    <b v="1"/>
    <s v="theater/plays"/>
    <n v="130"/>
    <n v="130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x v="3"/>
    <n v="15443"/>
    <x v="0"/>
    <s v="US"/>
    <s v="USD"/>
    <n v="1446814809"/>
    <n v="1444219209"/>
    <b v="1"/>
    <x v="108"/>
    <b v="1"/>
    <s v="theater/plays"/>
    <n v="154.43"/>
    <n v="155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x v="23"/>
    <n v="4296"/>
    <x v="0"/>
    <s v="US"/>
    <s v="USD"/>
    <n v="1473879600"/>
    <n v="1472498042"/>
    <b v="1"/>
    <x v="64"/>
    <b v="1"/>
    <s v="theater/plays"/>
    <n v="107.4"/>
    <n v="108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x v="289"/>
    <n v="15705"/>
    <x v="0"/>
    <s v="US"/>
    <s v="USD"/>
    <n v="1458075600"/>
    <n v="1454259272"/>
    <b v="1"/>
    <x v="172"/>
    <b v="1"/>
    <s v="theater/plays"/>
    <n v="101.32258064516128"/>
    <n v="102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x v="40"/>
    <n v="1805"/>
    <x v="0"/>
    <s v="US"/>
    <s v="USD"/>
    <n v="1423456200"/>
    <n v="1421183271"/>
    <b v="1"/>
    <x v="8"/>
    <b v="1"/>
    <s v="theater/plays"/>
    <n v="100.27777777777777"/>
    <n v="101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x v="37"/>
    <n v="5258"/>
    <x v="0"/>
    <s v="CA"/>
    <s v="CAD"/>
    <n v="1459483140"/>
    <n v="1456526879"/>
    <b v="1"/>
    <x v="61"/>
    <b v="1"/>
    <s v="theater/plays"/>
    <n v="116.84444444444443"/>
    <n v="117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x v="10"/>
    <n v="5430"/>
    <x v="0"/>
    <s v="GB"/>
    <s v="GBP"/>
    <n v="1416331406"/>
    <n v="1413735806"/>
    <b v="1"/>
    <x v="61"/>
    <b v="1"/>
    <s v="theater/plays"/>
    <n v="108.60000000000001"/>
    <n v="109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x v="30"/>
    <n v="2585"/>
    <x v="0"/>
    <s v="GB"/>
    <s v="GBP"/>
    <n v="1433017303"/>
    <n v="1430425303"/>
    <b v="1"/>
    <x v="69"/>
    <b v="1"/>
    <s v="theater/plays"/>
    <n v="103.4"/>
    <n v="10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x v="238"/>
    <n v="6628"/>
    <x v="0"/>
    <s v="US"/>
    <s v="USD"/>
    <n v="1459474059"/>
    <n v="1456885659"/>
    <b v="0"/>
    <x v="287"/>
    <b v="1"/>
    <s v="theater/plays"/>
    <n v="114.27586206896552"/>
    <n v="115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x v="13"/>
    <n v="2060"/>
    <x v="0"/>
    <s v="US"/>
    <s v="USD"/>
    <n v="1433134800"/>
    <n v="1430158198"/>
    <b v="0"/>
    <x v="209"/>
    <b v="1"/>
    <s v="theater/plays"/>
    <n v="103"/>
    <n v="1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x v="10"/>
    <n v="6080"/>
    <x v="0"/>
    <s v="US"/>
    <s v="USD"/>
    <n v="1441153705"/>
    <n v="1438561705"/>
    <b v="0"/>
    <x v="5"/>
    <b v="1"/>
    <s v="theater/plays"/>
    <n v="121.6"/>
    <n v="122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x v="310"/>
    <n v="31820.5"/>
    <x v="0"/>
    <s v="US"/>
    <s v="USD"/>
    <n v="1461904788"/>
    <n v="1458103188"/>
    <b v="0"/>
    <x v="186"/>
    <b v="1"/>
    <s v="theater/plays"/>
    <n v="102.6467741935484"/>
    <n v="103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x v="134"/>
    <n v="838"/>
    <x v="0"/>
    <s v="GB"/>
    <s v="GBP"/>
    <n v="1455138000"/>
    <n v="1452448298"/>
    <b v="0"/>
    <x v="5"/>
    <b v="1"/>
    <s v="theater/plays"/>
    <n v="104.75000000000001"/>
    <n v="105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x v="9"/>
    <n v="3048"/>
    <x v="0"/>
    <s v="US"/>
    <s v="USD"/>
    <n v="1454047140"/>
    <n v="1452546853"/>
    <b v="0"/>
    <x v="41"/>
    <b v="1"/>
    <s v="theater/plays"/>
    <n v="101.6"/>
    <n v="102"/>
    <n v="203.2"/>
    <x v="1"/>
    <s v="plays"/>
    <x v="3284"/>
    <d v="2016-01-29T05:59:00"/>
  </r>
  <r>
    <n v="3285"/>
    <s v="By Morning"/>
    <s v="A new play by Matthew Gasda"/>
    <x v="402"/>
    <n v="5604"/>
    <x v="0"/>
    <s v="US"/>
    <s v="USD"/>
    <n v="1488258000"/>
    <n v="1485556626"/>
    <b v="0"/>
    <x v="75"/>
    <b v="1"/>
    <s v="theater/plays"/>
    <n v="112.10242048409683"/>
    <n v="113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x v="36"/>
    <n v="15265"/>
    <x v="0"/>
    <s v="US"/>
    <s v="USD"/>
    <n v="1471291782"/>
    <n v="1468699782"/>
    <b v="0"/>
    <x v="259"/>
    <b v="1"/>
    <s v="theater/plays"/>
    <n v="101.76666666666667"/>
    <n v="102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x v="30"/>
    <n v="2500"/>
    <x v="0"/>
    <s v="CA"/>
    <s v="CAD"/>
    <n v="1448733628"/>
    <n v="1446573628"/>
    <b v="0"/>
    <x v="69"/>
    <b v="1"/>
    <s v="theater/plays"/>
    <n v="100"/>
    <n v="100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x v="3"/>
    <n v="10026.49"/>
    <x v="0"/>
    <s v="GB"/>
    <s v="GBP"/>
    <n v="1466463600"/>
    <n v="1463337315"/>
    <b v="0"/>
    <x v="447"/>
    <b v="1"/>
    <s v="theater/plays"/>
    <n v="100.26489999999998"/>
    <n v="101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x v="2"/>
    <n v="665.21"/>
    <x v="0"/>
    <s v="GB"/>
    <s v="GBP"/>
    <n v="1487580602"/>
    <n v="1485161402"/>
    <b v="0"/>
    <x v="20"/>
    <b v="1"/>
    <s v="theater/plays"/>
    <n v="133.04200000000003"/>
    <n v="134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x v="13"/>
    <n v="2424"/>
    <x v="0"/>
    <s v="GB"/>
    <s v="GBP"/>
    <n v="1489234891"/>
    <n v="1486642891"/>
    <b v="0"/>
    <x v="250"/>
    <b v="1"/>
    <s v="theater/plays"/>
    <n v="121.2"/>
    <n v="12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x v="2"/>
    <n v="570"/>
    <x v="0"/>
    <s v="US"/>
    <s v="USD"/>
    <n v="1442462340"/>
    <n v="1439743900"/>
    <b v="0"/>
    <x v="25"/>
    <b v="1"/>
    <s v="theater/plays"/>
    <n v="113.99999999999999"/>
    <n v="114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x v="403"/>
    <n v="289"/>
    <x v="0"/>
    <s v="GB"/>
    <s v="GBP"/>
    <n v="1449257348"/>
    <n v="1444069748"/>
    <b v="0"/>
    <x v="41"/>
    <b v="1"/>
    <s v="theater/plays"/>
    <n v="286.13861386138615"/>
    <n v="287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x v="37"/>
    <n v="7670"/>
    <x v="0"/>
    <s v="NZ"/>
    <s v="NZD"/>
    <n v="1488622352"/>
    <n v="1486030352"/>
    <b v="0"/>
    <x v="110"/>
    <b v="1"/>
    <s v="theater/plays"/>
    <n v="170.44444444444446"/>
    <n v="171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x v="20"/>
    <n v="710"/>
    <x v="0"/>
    <s v="GB"/>
    <s v="GBP"/>
    <n v="1434459554"/>
    <n v="1431867554"/>
    <b v="0"/>
    <x v="54"/>
    <b v="1"/>
    <s v="theater/plays"/>
    <n v="118.33333333333333"/>
    <n v="119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x v="176"/>
    <n v="720.01"/>
    <x v="0"/>
    <s v="GB"/>
    <s v="GBP"/>
    <n v="1474886229"/>
    <n v="1472294229"/>
    <b v="0"/>
    <x v="74"/>
    <b v="1"/>
    <s v="theater/plays"/>
    <n v="102.85857142857142"/>
    <n v="103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x v="15"/>
    <n v="2161"/>
    <x v="0"/>
    <s v="GB"/>
    <s v="GBP"/>
    <n v="1448229600"/>
    <n v="1446401372"/>
    <b v="0"/>
    <x v="5"/>
    <b v="1"/>
    <s v="theater/plays"/>
    <n v="144.06666666666666"/>
    <n v="145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x v="62"/>
    <n v="5504"/>
    <x v="0"/>
    <s v="GB"/>
    <s v="GBP"/>
    <n v="1438037940"/>
    <n v="1436380256"/>
    <b v="0"/>
    <x v="34"/>
    <b v="1"/>
    <s v="theater/plays"/>
    <n v="100.07272727272726"/>
    <n v="101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x v="3"/>
    <n v="10173"/>
    <x v="0"/>
    <s v="US"/>
    <s v="USD"/>
    <n v="1442102400"/>
    <n v="1440370768"/>
    <b v="0"/>
    <x v="250"/>
    <b v="1"/>
    <s v="theater/plays"/>
    <n v="101.73"/>
    <n v="102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x v="9"/>
    <n v="3486"/>
    <x v="0"/>
    <s v="US"/>
    <s v="USD"/>
    <n v="1444860063"/>
    <n v="1442268063"/>
    <b v="0"/>
    <x v="287"/>
    <b v="1"/>
    <s v="theater/plays"/>
    <n v="116.19999999999999"/>
    <n v="117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x v="9"/>
    <n v="4085"/>
    <x v="0"/>
    <s v="US"/>
    <s v="USD"/>
    <n v="1430329862"/>
    <n v="1428515462"/>
    <b v="0"/>
    <x v="106"/>
    <b v="1"/>
    <s v="theater/plays"/>
    <n v="136.16666666666666"/>
    <n v="137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x v="9"/>
    <n v="4004"/>
    <x v="0"/>
    <s v="US"/>
    <s v="USD"/>
    <n v="1470034740"/>
    <n v="1466185176"/>
    <b v="0"/>
    <x v="16"/>
    <b v="1"/>
    <s v="theater/plays"/>
    <n v="133.46666666666667"/>
    <n v="134"/>
    <n v="57.2"/>
    <x v="1"/>
    <s v="plays"/>
    <x v="3301"/>
    <d v="2016-08-01T06:59:00"/>
  </r>
  <r>
    <n v="3302"/>
    <s v="El muro de BorÃ­s KiÃ©n"/>
    <s v="FilosofÃ­a de los anÃ³nimos"/>
    <x v="33"/>
    <n v="8685"/>
    <x v="0"/>
    <s v="ES"/>
    <s v="EUR"/>
    <n v="1481099176"/>
    <n v="1478507176"/>
    <b v="0"/>
    <x v="133"/>
    <b v="1"/>
    <s v="theater/plays"/>
    <n v="103.39285714285715"/>
    <n v="104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x v="40"/>
    <n v="2086"/>
    <x v="0"/>
    <s v="US"/>
    <s v="USD"/>
    <n v="1427553484"/>
    <n v="1424533084"/>
    <b v="0"/>
    <x v="2"/>
    <b v="1"/>
    <s v="theater/plays"/>
    <n v="115.88888888888889"/>
    <n v="116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x v="36"/>
    <n v="15677.5"/>
    <x v="0"/>
    <s v="US"/>
    <s v="USD"/>
    <n v="1482418752"/>
    <n v="1479826752"/>
    <b v="0"/>
    <x v="489"/>
    <b v="1"/>
    <s v="theater/plays"/>
    <n v="104.51666666666665"/>
    <n v="105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x v="23"/>
    <n v="4081"/>
    <x v="0"/>
    <s v="US"/>
    <s v="USD"/>
    <n v="1438374748"/>
    <n v="1435782748"/>
    <b v="0"/>
    <x v="9"/>
    <b v="1"/>
    <s v="theater/plays"/>
    <n v="102.02500000000001"/>
    <n v="103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x v="15"/>
    <n v="2630"/>
    <x v="0"/>
    <s v="US"/>
    <s v="USD"/>
    <n v="1465527600"/>
    <n v="1462252542"/>
    <b v="0"/>
    <x v="241"/>
    <b v="1"/>
    <s v="theater/plays"/>
    <n v="175.33333333333334"/>
    <n v="176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x v="28"/>
    <n v="1066.8"/>
    <x v="0"/>
    <s v="US"/>
    <s v="USD"/>
    <n v="1463275339"/>
    <n v="1460683339"/>
    <b v="0"/>
    <x v="9"/>
    <b v="1"/>
    <s v="theater/plays"/>
    <n v="106.67999999999999"/>
    <n v="107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x v="8"/>
    <n v="4280"/>
    <x v="0"/>
    <s v="US"/>
    <s v="USD"/>
    <n v="1460581365"/>
    <n v="1458766965"/>
    <b v="0"/>
    <x v="7"/>
    <b v="1"/>
    <s v="theater/plays"/>
    <n v="122.28571428571429"/>
    <n v="123"/>
    <n v="75.087719298245617"/>
    <x v="1"/>
    <s v="plays"/>
    <x v="3308"/>
    <d v="2016-04-13T21:02:45"/>
  </r>
  <r>
    <n v="3309"/>
    <s v="Collision Course"/>
    <s v="Two unlikely friends, a garage, tinned beans &amp; the end of the world."/>
    <x v="18"/>
    <n v="558"/>
    <x v="0"/>
    <s v="GB"/>
    <s v="GBP"/>
    <n v="1476632178"/>
    <n v="1473953778"/>
    <b v="0"/>
    <x v="162"/>
    <b v="1"/>
    <s v="theater/plays"/>
    <n v="159.42857142857144"/>
    <n v="160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x v="115"/>
    <n v="6505"/>
    <x v="0"/>
    <s v="US"/>
    <s v="USD"/>
    <n v="1444169825"/>
    <n v="1441577825"/>
    <b v="0"/>
    <x v="162"/>
    <b v="1"/>
    <s v="theater/plays"/>
    <n v="100.07692307692308"/>
    <n v="101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x v="30"/>
    <n v="2746"/>
    <x v="0"/>
    <s v="US"/>
    <s v="USD"/>
    <n v="1445065210"/>
    <n v="1442473210"/>
    <b v="0"/>
    <x v="43"/>
    <b v="1"/>
    <s v="theater/plays"/>
    <n v="109.84"/>
    <n v="110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x v="30"/>
    <n v="2501"/>
    <x v="0"/>
    <s v="US"/>
    <s v="USD"/>
    <n v="1478901600"/>
    <n v="1477077946"/>
    <b v="0"/>
    <x v="14"/>
    <b v="1"/>
    <s v="theater/plays"/>
    <n v="100.03999999999999"/>
    <n v="101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x v="13"/>
    <n v="2321"/>
    <x v="0"/>
    <s v="US"/>
    <s v="USD"/>
    <n v="1453856400"/>
    <n v="1452664317"/>
    <b v="0"/>
    <x v="60"/>
    <b v="1"/>
    <s v="theater/plays"/>
    <n v="116.05000000000001"/>
    <n v="117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x v="134"/>
    <n v="1686"/>
    <x v="0"/>
    <s v="GB"/>
    <s v="GBP"/>
    <n v="1431115500"/>
    <n v="1428733511"/>
    <b v="0"/>
    <x v="6"/>
    <b v="1"/>
    <s v="theater/plays"/>
    <n v="210.75"/>
    <n v="211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x v="23"/>
    <n v="4400"/>
    <x v="0"/>
    <s v="GB"/>
    <s v="GBP"/>
    <n v="1462519041"/>
    <n v="1459927041"/>
    <b v="0"/>
    <x v="30"/>
    <b v="1"/>
    <s v="theater/plays"/>
    <n v="110.00000000000001"/>
    <n v="110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x v="404"/>
    <n v="11747.18"/>
    <x v="0"/>
    <s v="US"/>
    <s v="USD"/>
    <n v="1407506040"/>
    <n v="1404680075"/>
    <b v="0"/>
    <x v="207"/>
    <b v="1"/>
    <s v="theater/plays"/>
    <n v="100.08673425918037"/>
    <n v="101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x v="405"/>
    <n v="1115"/>
    <x v="0"/>
    <s v="US"/>
    <s v="USD"/>
    <n v="1465347424"/>
    <n v="1462755424"/>
    <b v="0"/>
    <x v="59"/>
    <b v="1"/>
    <s v="theater/plays"/>
    <n v="106.19047619047619"/>
    <n v="107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x v="13"/>
    <n v="2512"/>
    <x v="0"/>
    <s v="CA"/>
    <s v="CAD"/>
    <n v="1460341800"/>
    <n v="1456902893"/>
    <b v="0"/>
    <x v="58"/>
    <b v="1"/>
    <s v="theater/plays"/>
    <n v="125.6"/>
    <n v="12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x v="2"/>
    <n v="540"/>
    <x v="0"/>
    <s v="GB"/>
    <s v="GBP"/>
    <n v="1422712986"/>
    <n v="1418824986"/>
    <b v="0"/>
    <x v="38"/>
    <b v="1"/>
    <s v="theater/plays"/>
    <n v="108"/>
    <n v="1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x v="30"/>
    <n v="2525"/>
    <x v="0"/>
    <s v="US"/>
    <s v="USD"/>
    <n v="1466557557"/>
    <n v="1463965557"/>
    <b v="0"/>
    <x v="44"/>
    <b v="1"/>
    <s v="theater/plays"/>
    <n v="101"/>
    <n v="1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x v="2"/>
    <n v="537"/>
    <x v="0"/>
    <s v="US"/>
    <s v="USD"/>
    <n v="1413431940"/>
    <n v="1412216665"/>
    <b v="0"/>
    <x v="41"/>
    <b v="1"/>
    <s v="theater/plays"/>
    <n v="107.4"/>
    <n v="108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x v="126"/>
    <n v="3350"/>
    <x v="0"/>
    <s v="US"/>
    <s v="USD"/>
    <n v="1466567700"/>
    <n v="1464653696"/>
    <b v="0"/>
    <x v="23"/>
    <b v="1"/>
    <s v="theater/plays"/>
    <n v="101.51515151515152"/>
    <n v="102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x v="28"/>
    <n v="1259"/>
    <x v="0"/>
    <s v="GB"/>
    <s v="GBP"/>
    <n v="1474793208"/>
    <n v="1472201208"/>
    <b v="0"/>
    <x v="72"/>
    <b v="1"/>
    <s v="theater/plays"/>
    <n v="125.89999999999999"/>
    <n v="126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x v="15"/>
    <n v="1525"/>
    <x v="0"/>
    <s v="IE"/>
    <s v="EUR"/>
    <n v="1465135190"/>
    <n v="1463925590"/>
    <b v="0"/>
    <x v="73"/>
    <b v="1"/>
    <s v="theater/plays"/>
    <n v="101.66666666666666"/>
    <n v="102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x v="44"/>
    <n v="450"/>
    <x v="0"/>
    <s v="GB"/>
    <s v="GBP"/>
    <n v="1428256277"/>
    <n v="1425235877"/>
    <b v="0"/>
    <x v="41"/>
    <b v="1"/>
    <s v="theater/plays"/>
    <n v="112.5"/>
    <n v="113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x v="6"/>
    <n v="8110"/>
    <x v="0"/>
    <s v="US"/>
    <s v="USD"/>
    <n v="1425830905"/>
    <n v="1423242505"/>
    <b v="0"/>
    <x v="7"/>
    <b v="1"/>
    <s v="theater/plays"/>
    <n v="101.375"/>
    <n v="102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x v="134"/>
    <n v="810"/>
    <x v="0"/>
    <s v="GB"/>
    <s v="GBP"/>
    <n v="1462697966"/>
    <n v="1460105966"/>
    <b v="0"/>
    <x v="51"/>
    <b v="1"/>
    <s v="theater/plays"/>
    <n v="101.25"/>
    <n v="102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x v="40"/>
    <n v="2635"/>
    <x v="0"/>
    <s v="US"/>
    <s v="USD"/>
    <n v="1404522000"/>
    <n v="1404308883"/>
    <b v="0"/>
    <x v="82"/>
    <b v="1"/>
    <s v="theater/plays"/>
    <n v="146.38888888888889"/>
    <n v="147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x v="28"/>
    <n v="1168"/>
    <x v="0"/>
    <s v="GB"/>
    <s v="GBP"/>
    <n v="1406502000"/>
    <n v="1405583108"/>
    <b v="0"/>
    <x v="55"/>
    <b v="1"/>
    <s v="theater/plays"/>
    <n v="116.8"/>
    <n v="117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x v="15"/>
    <n v="1594"/>
    <x v="0"/>
    <s v="GB"/>
    <s v="GBP"/>
    <n v="1427919468"/>
    <n v="1425331068"/>
    <b v="0"/>
    <x v="50"/>
    <b v="1"/>
    <s v="theater/plays"/>
    <n v="106.26666666666667"/>
    <n v="107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x v="10"/>
    <n v="5226"/>
    <x v="0"/>
    <s v="US"/>
    <s v="USD"/>
    <n v="1444149886"/>
    <n v="1441125886"/>
    <b v="0"/>
    <x v="71"/>
    <b v="1"/>
    <s v="theater/plays"/>
    <n v="104.52"/>
    <n v="105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x v="12"/>
    <n v="6000"/>
    <x v="0"/>
    <s v="US"/>
    <s v="USD"/>
    <n v="1405802330"/>
    <n v="1403210330"/>
    <b v="0"/>
    <x v="183"/>
    <b v="1"/>
    <s v="theater/plays"/>
    <n v="100"/>
    <n v="100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x v="8"/>
    <n v="3660"/>
    <x v="0"/>
    <s v="US"/>
    <s v="USD"/>
    <n v="1434384880"/>
    <n v="1432484080"/>
    <b v="0"/>
    <x v="112"/>
    <b v="1"/>
    <s v="theater/plays"/>
    <n v="104.57142857142858"/>
    <n v="105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x v="406"/>
    <n v="5366"/>
    <x v="0"/>
    <s v="US"/>
    <s v="USD"/>
    <n v="1438259422"/>
    <n v="1435667422"/>
    <b v="0"/>
    <x v="67"/>
    <b v="1"/>
    <s v="theater/plays"/>
    <n v="138.62051149573753"/>
    <n v="139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x v="10"/>
    <n v="5016"/>
    <x v="0"/>
    <s v="GB"/>
    <s v="GBP"/>
    <n v="1407106800"/>
    <n v="1404749446"/>
    <b v="0"/>
    <x v="287"/>
    <b v="1"/>
    <s v="theater/plays"/>
    <n v="100.32000000000001"/>
    <n v="1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x v="49"/>
    <n v="250"/>
    <x v="0"/>
    <s v="GB"/>
    <s v="GBP"/>
    <n v="1459845246"/>
    <n v="1457429646"/>
    <b v="0"/>
    <x v="82"/>
    <b v="1"/>
    <s v="theater/plays"/>
    <n v="100"/>
    <n v="100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x v="30"/>
    <n v="2755"/>
    <x v="0"/>
    <s v="GB"/>
    <s v="GBP"/>
    <n v="1412974800"/>
    <n v="1411109167"/>
    <b v="0"/>
    <x v="69"/>
    <b v="1"/>
    <s v="theater/plays"/>
    <n v="110.2"/>
    <n v="111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x v="36"/>
    <n v="15327"/>
    <x v="0"/>
    <s v="US"/>
    <s v="USD"/>
    <n v="1487944080"/>
    <n v="1486129680"/>
    <b v="0"/>
    <x v="300"/>
    <b v="1"/>
    <s v="theater/plays"/>
    <n v="102.18"/>
    <n v="103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x v="6"/>
    <n v="8348"/>
    <x v="0"/>
    <s v="US"/>
    <s v="USD"/>
    <n v="1469721518"/>
    <n v="1467129518"/>
    <b v="0"/>
    <x v="5"/>
    <b v="1"/>
    <s v="theater/plays"/>
    <n v="104.35000000000001"/>
    <n v="105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x v="9"/>
    <n v="4145"/>
    <x v="0"/>
    <s v="US"/>
    <s v="USD"/>
    <n v="1481066554"/>
    <n v="1478906554"/>
    <b v="0"/>
    <x v="44"/>
    <b v="1"/>
    <s v="theater/plays"/>
    <n v="138.16666666666666"/>
    <n v="139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x v="295"/>
    <n v="3350"/>
    <x v="0"/>
    <s v="GB"/>
    <s v="GBP"/>
    <n v="1465750800"/>
    <n v="1463771421"/>
    <b v="0"/>
    <x v="33"/>
    <b v="1"/>
    <s v="theater/plays"/>
    <n v="100"/>
    <n v="100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x v="12"/>
    <n v="6100"/>
    <x v="0"/>
    <s v="US"/>
    <s v="USD"/>
    <n v="1427864340"/>
    <n v="1425020810"/>
    <b v="0"/>
    <x v="76"/>
    <b v="1"/>
    <s v="theater/plays"/>
    <n v="101.66666666666666"/>
    <n v="102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x v="176"/>
    <n v="1200"/>
    <x v="0"/>
    <s v="GB"/>
    <s v="GBP"/>
    <n v="1460553480"/>
    <n v="1458770384"/>
    <b v="0"/>
    <x v="23"/>
    <b v="1"/>
    <s v="theater/plays"/>
    <n v="171.42857142857142"/>
    <n v="17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x v="37"/>
    <n v="4565"/>
    <x v="0"/>
    <s v="US"/>
    <s v="USD"/>
    <n v="1409374093"/>
    <n v="1406782093"/>
    <b v="0"/>
    <x v="244"/>
    <b v="1"/>
    <s v="theater/plays"/>
    <n v="101.44444444444444"/>
    <n v="102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x v="2"/>
    <n v="650"/>
    <x v="0"/>
    <s v="US"/>
    <s v="USD"/>
    <n v="1429317420"/>
    <n v="1424226768"/>
    <b v="0"/>
    <x v="62"/>
    <b v="1"/>
    <s v="theater/plays"/>
    <n v="130"/>
    <n v="130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x v="15"/>
    <n v="1650"/>
    <x v="0"/>
    <s v="US"/>
    <s v="USD"/>
    <n v="1424910910"/>
    <n v="1424306110"/>
    <b v="0"/>
    <x v="59"/>
    <b v="1"/>
    <s v="theater/plays"/>
    <n v="110.00000000000001"/>
    <n v="110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x v="13"/>
    <n v="2389"/>
    <x v="0"/>
    <s v="GB"/>
    <s v="GBP"/>
    <n v="1462741200"/>
    <n v="1461503654"/>
    <b v="0"/>
    <x v="19"/>
    <b v="1"/>
    <s v="theater/plays"/>
    <n v="119.44999999999999"/>
    <n v="120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x v="62"/>
    <n v="5516"/>
    <x v="0"/>
    <s v="US"/>
    <s v="USD"/>
    <n v="1461988740"/>
    <n v="1459949080"/>
    <b v="0"/>
    <x v="1"/>
    <b v="1"/>
    <s v="theater/plays"/>
    <n v="100.2909090909091"/>
    <n v="10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x v="28"/>
    <n v="1534"/>
    <x v="0"/>
    <s v="US"/>
    <s v="USD"/>
    <n v="1465837200"/>
    <n v="1463971172"/>
    <b v="0"/>
    <x v="25"/>
    <b v="1"/>
    <s v="theater/plays"/>
    <n v="153.4"/>
    <n v="15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x v="8"/>
    <n v="3655"/>
    <x v="0"/>
    <s v="LU"/>
    <s v="EUR"/>
    <n v="1448838000"/>
    <n v="1445791811"/>
    <b v="0"/>
    <x v="13"/>
    <b v="1"/>
    <s v="theater/plays"/>
    <n v="104.42857142857143"/>
    <n v="105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x v="10"/>
    <n v="5055"/>
    <x v="0"/>
    <s v="GB"/>
    <s v="GBP"/>
    <n v="1406113200"/>
    <n v="1402910965"/>
    <b v="0"/>
    <x v="241"/>
    <b v="1"/>
    <s v="theater/plays"/>
    <n v="101.1"/>
    <n v="102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x v="10"/>
    <n v="5376"/>
    <x v="0"/>
    <s v="GB"/>
    <s v="GBP"/>
    <n v="1467414000"/>
    <n v="1462492178"/>
    <b v="0"/>
    <x v="16"/>
    <b v="1"/>
    <s v="theater/plays"/>
    <n v="107.52"/>
    <n v="108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x v="2"/>
    <n v="1575"/>
    <x v="0"/>
    <s v="GB"/>
    <s v="GBP"/>
    <n v="1462230000"/>
    <n v="1461061350"/>
    <b v="0"/>
    <x v="34"/>
    <b v="1"/>
    <s v="theater/plays"/>
    <n v="315"/>
    <n v="3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x v="9"/>
    <n v="3058"/>
    <x v="0"/>
    <s v="US"/>
    <s v="USD"/>
    <n v="1446091260"/>
    <n v="1443029206"/>
    <b v="0"/>
    <x v="165"/>
    <b v="1"/>
    <s v="theater/plays"/>
    <n v="101.93333333333334"/>
    <n v="102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x v="257"/>
    <n v="2210"/>
    <x v="0"/>
    <s v="GB"/>
    <s v="GBP"/>
    <n v="1462879020"/>
    <n v="1461941527"/>
    <b v="0"/>
    <x v="41"/>
    <b v="1"/>
    <s v="theater/plays"/>
    <n v="126.28571428571429"/>
    <n v="127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x v="15"/>
    <n v="1521"/>
    <x v="0"/>
    <s v="GB"/>
    <s v="GBP"/>
    <n v="1468611272"/>
    <n v="1466019272"/>
    <b v="0"/>
    <x v="74"/>
    <b v="1"/>
    <s v="theater/plays"/>
    <n v="101.4"/>
    <n v="102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x v="13"/>
    <n v="2020"/>
    <x v="0"/>
    <s v="GB"/>
    <s v="GBP"/>
    <n v="1406887310"/>
    <n v="1404295310"/>
    <b v="0"/>
    <x v="64"/>
    <b v="1"/>
    <s v="theater/plays"/>
    <n v="101"/>
    <n v="1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x v="3"/>
    <n v="10299"/>
    <x v="0"/>
    <s v="US"/>
    <s v="USD"/>
    <n v="1416385679"/>
    <n v="1413790079"/>
    <b v="0"/>
    <x v="372"/>
    <b v="1"/>
    <s v="theater/plays"/>
    <n v="102.99000000000001"/>
    <n v="103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x v="23"/>
    <n v="4250"/>
    <x v="0"/>
    <s v="US"/>
    <s v="USD"/>
    <n v="1487985734"/>
    <n v="1484097734"/>
    <b v="0"/>
    <x v="23"/>
    <b v="1"/>
    <s v="theater/plays"/>
    <n v="106.25"/>
    <n v="107"/>
    <n v="184.78260869565219"/>
    <x v="1"/>
    <s v="plays"/>
    <x v="3359"/>
    <d v="2017-02-25T01:22:14"/>
  </r>
  <r>
    <n v="3360"/>
    <s v="Pretty Butch"/>
    <s v="World Premiere, an M1 Singapore Fringe Festival 2017 commission."/>
    <x v="7"/>
    <n v="9124"/>
    <x v="0"/>
    <s v="SG"/>
    <s v="SGD"/>
    <n v="1481731140"/>
    <n v="1479866343"/>
    <b v="0"/>
    <x v="250"/>
    <b v="1"/>
    <s v="theater/plays"/>
    <n v="101.37777777777779"/>
    <n v="102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x v="10"/>
    <n v="5673"/>
    <x v="0"/>
    <s v="US"/>
    <s v="USD"/>
    <n v="1409587140"/>
    <n v="1408062990"/>
    <b v="0"/>
    <x v="32"/>
    <b v="1"/>
    <s v="theater/plays"/>
    <n v="113.46000000000001"/>
    <n v="114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x v="2"/>
    <n v="1090"/>
    <x v="0"/>
    <s v="US"/>
    <s v="USD"/>
    <n v="1425704100"/>
    <n v="1424484717"/>
    <b v="0"/>
    <x v="9"/>
    <b v="1"/>
    <s v="theater/plays"/>
    <n v="218.00000000000003"/>
    <n v="218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x v="407"/>
    <n v="7860"/>
    <x v="0"/>
    <s v="US"/>
    <s v="USD"/>
    <n v="1408464000"/>
    <n v="1406831445"/>
    <b v="0"/>
    <x v="55"/>
    <b v="1"/>
    <s v="theater/plays"/>
    <n v="101.41935483870968"/>
    <n v="102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x v="9"/>
    <n v="3178"/>
    <x v="0"/>
    <s v="GB"/>
    <s v="GBP"/>
    <n v="1458075600"/>
    <n v="1456183649"/>
    <b v="0"/>
    <x v="250"/>
    <b v="1"/>
    <s v="theater/plays"/>
    <n v="105.93333333333332"/>
    <n v="106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x v="30"/>
    <n v="2600"/>
    <x v="0"/>
    <s v="US"/>
    <s v="USD"/>
    <n v="1449973592"/>
    <n v="1447381592"/>
    <b v="0"/>
    <x v="83"/>
    <b v="1"/>
    <s v="theater/plays"/>
    <n v="104"/>
    <n v="1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x v="2"/>
    <n v="1105"/>
    <x v="0"/>
    <s v="US"/>
    <s v="USD"/>
    <n v="1431481037"/>
    <n v="1428889037"/>
    <b v="0"/>
    <x v="59"/>
    <b v="1"/>
    <s v="theater/plays"/>
    <n v="221"/>
    <n v="2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x v="47"/>
    <n v="890"/>
    <x v="0"/>
    <s v="GB"/>
    <s v="GBP"/>
    <n v="1438467894"/>
    <n v="1436307894"/>
    <b v="0"/>
    <x v="209"/>
    <b v="1"/>
    <s v="theater/plays"/>
    <n v="118.66666666666667"/>
    <n v="119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x v="28"/>
    <n v="1046"/>
    <x v="0"/>
    <s v="US"/>
    <s v="USD"/>
    <n v="1420088400"/>
    <n v="1416977259"/>
    <b v="0"/>
    <x v="23"/>
    <b v="1"/>
    <s v="theater/plays"/>
    <n v="104.60000000000001"/>
    <n v="105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x v="10"/>
    <n v="5195"/>
    <x v="0"/>
    <s v="IE"/>
    <s v="EUR"/>
    <n v="1484441980"/>
    <n v="1479257980"/>
    <b v="0"/>
    <x v="241"/>
    <b v="1"/>
    <s v="theater/plays"/>
    <n v="103.89999999999999"/>
    <n v="104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x v="15"/>
    <n v="1766"/>
    <x v="0"/>
    <s v="US"/>
    <s v="USD"/>
    <n v="1481961600"/>
    <n v="1479283285"/>
    <b v="0"/>
    <x v="55"/>
    <b v="1"/>
    <s v="theater/plays"/>
    <n v="117.73333333333333"/>
    <n v="118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x v="48"/>
    <n v="277"/>
    <x v="0"/>
    <s v="US"/>
    <s v="USD"/>
    <n v="1449089965"/>
    <n v="1446670765"/>
    <b v="0"/>
    <x v="82"/>
    <b v="1"/>
    <s v="theater/plays"/>
    <n v="138.5"/>
    <n v="139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x v="28"/>
    <n v="1035"/>
    <x v="0"/>
    <s v="US"/>
    <s v="USD"/>
    <n v="1408942740"/>
    <n v="1407157756"/>
    <b v="0"/>
    <x v="74"/>
    <b v="1"/>
    <s v="theater/plays"/>
    <n v="103.49999999999999"/>
    <n v="104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x v="13"/>
    <n v="2005"/>
    <x v="0"/>
    <s v="GB"/>
    <s v="GBP"/>
    <n v="1437235200"/>
    <n v="1435177840"/>
    <b v="0"/>
    <x v="209"/>
    <b v="1"/>
    <s v="theater/plays"/>
    <n v="100.25"/>
    <n v="101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x v="8"/>
    <n v="3730"/>
    <x v="0"/>
    <s v="CA"/>
    <s v="CAD"/>
    <n v="1446053616"/>
    <n v="1443461616"/>
    <b v="0"/>
    <x v="47"/>
    <b v="1"/>
    <s v="theater/plays"/>
    <n v="106.57142857142856"/>
    <n v="107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x v="9"/>
    <n v="3000"/>
    <x v="0"/>
    <s v="GB"/>
    <s v="GBP"/>
    <n v="1400423973"/>
    <n v="1399387173"/>
    <b v="0"/>
    <x v="57"/>
    <b v="1"/>
    <s v="theater/plays"/>
    <n v="100"/>
    <n v="100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x v="6"/>
    <n v="8001"/>
    <x v="0"/>
    <s v="US"/>
    <s v="USD"/>
    <n v="1429976994"/>
    <n v="1424796594"/>
    <b v="0"/>
    <x v="10"/>
    <b v="1"/>
    <s v="theater/plays"/>
    <n v="100.01249999999999"/>
    <n v="101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x v="6"/>
    <n v="8084"/>
    <x v="0"/>
    <s v="GB"/>
    <s v="GBP"/>
    <n v="1426870560"/>
    <n v="1424280899"/>
    <b v="0"/>
    <x v="99"/>
    <b v="1"/>
    <s v="theater/plays"/>
    <n v="101.05"/>
    <n v="102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x v="131"/>
    <n v="592"/>
    <x v="0"/>
    <s v="GB"/>
    <s v="GBP"/>
    <n v="1409490480"/>
    <n v="1407400306"/>
    <b v="0"/>
    <x v="64"/>
    <b v="1"/>
    <s v="theater/plays"/>
    <n v="107.63636363636364"/>
    <n v="108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x v="13"/>
    <n v="2073"/>
    <x v="0"/>
    <s v="GB"/>
    <s v="GBP"/>
    <n v="1440630000"/>
    <n v="1439122800"/>
    <b v="0"/>
    <x v="44"/>
    <b v="1"/>
    <s v="theater/plays"/>
    <n v="103.64999999999999"/>
    <n v="104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x v="9"/>
    <n v="3133"/>
    <x v="0"/>
    <s v="US"/>
    <s v="USD"/>
    <n v="1417305178"/>
    <n v="1414277578"/>
    <b v="0"/>
    <x v="33"/>
    <b v="1"/>
    <s v="theater/plays"/>
    <n v="104.43333333333334"/>
    <n v="105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x v="23"/>
    <n v="4090"/>
    <x v="0"/>
    <s v="US"/>
    <s v="USD"/>
    <n v="1426044383"/>
    <n v="1423455983"/>
    <b v="0"/>
    <x v="53"/>
    <b v="1"/>
    <s v="theater/plays"/>
    <n v="102.25"/>
    <n v="103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x v="8"/>
    <n v="3526"/>
    <x v="0"/>
    <s v="GB"/>
    <s v="GBP"/>
    <n v="1470092340"/>
    <n v="1467973256"/>
    <b v="0"/>
    <x v="67"/>
    <b v="1"/>
    <s v="theater/plays"/>
    <n v="100.74285714285713"/>
    <n v="101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x v="257"/>
    <n v="1955"/>
    <x v="0"/>
    <s v="US"/>
    <s v="USD"/>
    <n v="1466707620"/>
    <n v="1464979620"/>
    <b v="0"/>
    <x v="209"/>
    <b v="1"/>
    <s v="theater/plays"/>
    <n v="111.71428571428572"/>
    <n v="11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x v="12"/>
    <n v="6000.66"/>
    <x v="0"/>
    <s v="US"/>
    <s v="USD"/>
    <n v="1448074800"/>
    <n v="1444874768"/>
    <b v="0"/>
    <x v="31"/>
    <b v="1"/>
    <s v="theater/plays"/>
    <n v="100.01100000000001"/>
    <n v="1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x v="13"/>
    <n v="2000"/>
    <x v="0"/>
    <s v="US"/>
    <s v="USD"/>
    <n v="1418244552"/>
    <n v="1415652552"/>
    <b v="0"/>
    <x v="41"/>
    <b v="1"/>
    <s v="theater/plays"/>
    <n v="100"/>
    <n v="100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x v="13"/>
    <n v="2100"/>
    <x v="0"/>
    <s v="US"/>
    <s v="USD"/>
    <n v="1417620506"/>
    <n v="1415028506"/>
    <b v="0"/>
    <x v="14"/>
    <b v="1"/>
    <s v="theater/plays"/>
    <n v="105"/>
    <n v="1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x v="9"/>
    <n v="3506"/>
    <x v="0"/>
    <s v="US"/>
    <s v="USD"/>
    <n v="1418581088"/>
    <n v="1415125088"/>
    <b v="0"/>
    <x v="2"/>
    <b v="1"/>
    <s v="theater/plays"/>
    <n v="116.86666666666667"/>
    <n v="11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x v="15"/>
    <n v="1557"/>
    <x v="0"/>
    <s v="GB"/>
    <s v="GBP"/>
    <n v="1434625441"/>
    <n v="1432033441"/>
    <b v="0"/>
    <x v="43"/>
    <b v="1"/>
    <s v="theater/plays"/>
    <n v="103.8"/>
    <n v="104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x v="3"/>
    <n v="11450"/>
    <x v="0"/>
    <s v="US"/>
    <s v="USD"/>
    <n v="1464960682"/>
    <n v="1462368682"/>
    <b v="0"/>
    <x v="95"/>
    <b v="1"/>
    <s v="theater/plays"/>
    <n v="114.5"/>
    <n v="11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x v="15"/>
    <n v="1536"/>
    <x v="0"/>
    <s v="US"/>
    <s v="USD"/>
    <n v="1405017345"/>
    <n v="1403721345"/>
    <b v="0"/>
    <x v="19"/>
    <b v="1"/>
    <s v="theater/plays"/>
    <n v="102.4"/>
    <n v="103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x v="2"/>
    <n v="1115"/>
    <x v="0"/>
    <s v="US"/>
    <s v="USD"/>
    <n v="1407536880"/>
    <n v="1404997548"/>
    <b v="0"/>
    <x v="59"/>
    <b v="1"/>
    <s v="theater/plays"/>
    <n v="223"/>
    <n v="2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x v="2"/>
    <n v="500"/>
    <x v="0"/>
    <s v="GB"/>
    <s v="GBP"/>
    <n v="1462565855"/>
    <n v="1458245855"/>
    <b v="0"/>
    <x v="8"/>
    <b v="1"/>
    <s v="theater/plays"/>
    <n v="100"/>
    <n v="100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x v="15"/>
    <n v="1587"/>
    <x v="0"/>
    <s v="US"/>
    <s v="USD"/>
    <n v="1415234760"/>
    <n v="1413065230"/>
    <b v="0"/>
    <x v="34"/>
    <b v="1"/>
    <s v="theater/plays"/>
    <n v="105.80000000000001"/>
    <n v="106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x v="131"/>
    <n v="783"/>
    <x v="0"/>
    <s v="GB"/>
    <s v="GBP"/>
    <n v="1406470645"/>
    <n v="1403878645"/>
    <b v="0"/>
    <x v="74"/>
    <b v="1"/>
    <s v="theater/plays"/>
    <n v="142.36363636363635"/>
    <n v="143"/>
    <n v="29"/>
    <x v="1"/>
    <s v="plays"/>
    <x v="3394"/>
    <d v="2014-07-27T14:17:25"/>
  </r>
  <r>
    <n v="3395"/>
    <s v="MIRAMAR"/>
    <s v="Miramar is a a darkly funny play exploring what it is we call â€˜homeâ€™."/>
    <x v="2"/>
    <n v="920"/>
    <x v="0"/>
    <s v="GB"/>
    <s v="GBP"/>
    <n v="1433009400"/>
    <n v="1431795944"/>
    <b v="0"/>
    <x v="44"/>
    <b v="1"/>
    <s v="theater/plays"/>
    <n v="184"/>
    <n v="1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x v="15"/>
    <n v="1565"/>
    <x v="0"/>
    <s v="US"/>
    <s v="USD"/>
    <n v="1401595140"/>
    <n v="1399286589"/>
    <b v="0"/>
    <x v="33"/>
    <b v="1"/>
    <s v="theater/plays"/>
    <n v="104.33333333333333"/>
    <n v="105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x v="49"/>
    <n v="280"/>
    <x v="0"/>
    <s v="GB"/>
    <s v="GBP"/>
    <n v="1455832800"/>
    <n v="1452338929"/>
    <b v="0"/>
    <x v="54"/>
    <b v="1"/>
    <s v="theater/plays"/>
    <n v="112.00000000000001"/>
    <n v="112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x v="23"/>
    <n v="4443"/>
    <x v="0"/>
    <s v="US"/>
    <s v="USD"/>
    <n v="1416589200"/>
    <n v="1414605776"/>
    <b v="0"/>
    <x v="71"/>
    <b v="1"/>
    <s v="theater/plays"/>
    <n v="111.07499999999999"/>
    <n v="112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x v="38"/>
    <n v="1245"/>
    <x v="0"/>
    <s v="GB"/>
    <s v="GBP"/>
    <n v="1424556325"/>
    <n v="1421964325"/>
    <b v="0"/>
    <x v="67"/>
    <b v="1"/>
    <s v="theater/plays"/>
    <n v="103.75000000000001"/>
    <n v="104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x v="3"/>
    <n v="10041"/>
    <x v="0"/>
    <s v="US"/>
    <s v="USD"/>
    <n v="1409266414"/>
    <n v="1405378414"/>
    <b v="0"/>
    <x v="268"/>
    <b v="1"/>
    <s v="theater/plays"/>
    <n v="100.41"/>
    <n v="10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x v="193"/>
    <n v="2954"/>
    <x v="0"/>
    <s v="GB"/>
    <s v="GBP"/>
    <n v="1438968146"/>
    <n v="1436376146"/>
    <b v="0"/>
    <x v="36"/>
    <b v="1"/>
    <s v="theater/plays"/>
    <n v="101.86206896551724"/>
    <n v="102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x v="36"/>
    <n v="16465"/>
    <x v="0"/>
    <s v="US"/>
    <s v="USD"/>
    <n v="1447295460"/>
    <n v="1444747843"/>
    <b v="0"/>
    <x v="111"/>
    <b v="1"/>
    <s v="theater/plays"/>
    <n v="109.76666666666665"/>
    <n v="110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x v="13"/>
    <n v="2000"/>
    <x v="0"/>
    <s v="GB"/>
    <s v="GBP"/>
    <n v="1435230324"/>
    <n v="1432638324"/>
    <b v="0"/>
    <x v="57"/>
    <b v="1"/>
    <s v="theater/plays"/>
    <n v="100"/>
    <n v="100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x v="2"/>
    <n v="610"/>
    <x v="0"/>
    <s v="US"/>
    <s v="USD"/>
    <n v="1434542702"/>
    <n v="1432814702"/>
    <b v="0"/>
    <x v="83"/>
    <b v="1"/>
    <s v="theater/plays"/>
    <n v="122"/>
    <n v="1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x v="18"/>
    <n v="481.5"/>
    <x v="0"/>
    <s v="GB"/>
    <s v="GBP"/>
    <n v="1456876740"/>
    <n v="1455063886"/>
    <b v="0"/>
    <x v="57"/>
    <b v="1"/>
    <s v="theater/plays"/>
    <n v="137.57142857142856"/>
    <n v="138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x v="3"/>
    <n v="10031"/>
    <x v="0"/>
    <s v="US"/>
    <s v="USD"/>
    <n v="1405511376"/>
    <n v="1401623376"/>
    <b v="0"/>
    <x v="110"/>
    <b v="1"/>
    <s v="theater/plays"/>
    <n v="100.31000000000002"/>
    <n v="10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x v="13"/>
    <n v="2142"/>
    <x v="0"/>
    <s v="GB"/>
    <s v="GBP"/>
    <n v="1404641289"/>
    <n v="1402049289"/>
    <b v="0"/>
    <x v="85"/>
    <b v="1"/>
    <s v="theater/plays"/>
    <n v="107.1"/>
    <n v="108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x v="2"/>
    <n v="1055"/>
    <x v="0"/>
    <s v="US"/>
    <s v="USD"/>
    <n v="1405727304"/>
    <n v="1403135304"/>
    <b v="0"/>
    <x v="59"/>
    <b v="1"/>
    <s v="theater/plays"/>
    <n v="211"/>
    <n v="2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x v="2"/>
    <n v="618"/>
    <x v="0"/>
    <s v="GB"/>
    <s v="GBP"/>
    <n v="1469998680"/>
    <n v="1466710358"/>
    <b v="0"/>
    <x v="64"/>
    <b v="1"/>
    <s v="theater/plays"/>
    <n v="123.6"/>
    <n v="124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x v="9"/>
    <n v="3255"/>
    <x v="0"/>
    <s v="US"/>
    <s v="USD"/>
    <n v="1465196400"/>
    <n v="1462841990"/>
    <b v="0"/>
    <x v="244"/>
    <b v="1"/>
    <s v="theater/plays"/>
    <n v="108.5"/>
    <n v="109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x v="36"/>
    <n v="15535"/>
    <x v="0"/>
    <s v="US"/>
    <s v="USD"/>
    <n v="1444264372"/>
    <n v="1442536372"/>
    <b v="0"/>
    <x v="76"/>
    <b v="1"/>
    <s v="theater/plays"/>
    <n v="103.56666666666668"/>
    <n v="104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x v="9"/>
    <n v="3000"/>
    <x v="0"/>
    <s v="GB"/>
    <s v="GBP"/>
    <n v="1411858862"/>
    <n v="1409266862"/>
    <b v="0"/>
    <x v="55"/>
    <b v="1"/>
    <s v="theater/plays"/>
    <n v="100"/>
    <n v="100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x v="2"/>
    <n v="650"/>
    <x v="0"/>
    <s v="US"/>
    <s v="USD"/>
    <n v="1425099540"/>
    <n v="1424280938"/>
    <b v="0"/>
    <x v="25"/>
    <b v="1"/>
    <s v="theater/plays"/>
    <n v="130"/>
    <n v="130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x v="9"/>
    <n v="3105"/>
    <x v="0"/>
    <s v="US"/>
    <s v="USD"/>
    <n v="1480579140"/>
    <n v="1478030325"/>
    <b v="0"/>
    <x v="34"/>
    <b v="1"/>
    <s v="theater/plays"/>
    <n v="103.49999999999999"/>
    <n v="104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x v="48"/>
    <n v="200"/>
    <x v="0"/>
    <s v="US"/>
    <s v="USD"/>
    <n v="1460935800"/>
    <n v="1459999656"/>
    <b v="0"/>
    <x v="82"/>
    <b v="1"/>
    <s v="theater/plays"/>
    <n v="100"/>
    <n v="100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x v="23"/>
    <n v="4784"/>
    <x v="0"/>
    <s v="GB"/>
    <s v="GBP"/>
    <n v="1429813800"/>
    <n v="1427363645"/>
    <b v="0"/>
    <x v="209"/>
    <b v="1"/>
    <s v="theater/plays"/>
    <n v="119.6"/>
    <n v="120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x v="180"/>
    <n v="1700.01"/>
    <x v="0"/>
    <s v="US"/>
    <s v="USD"/>
    <n v="1414284180"/>
    <n v="1410558948"/>
    <b v="0"/>
    <x v="43"/>
    <b v="1"/>
    <s v="theater/plays"/>
    <n v="100.00058823529412"/>
    <n v="101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x v="23"/>
    <n v="4035"/>
    <x v="0"/>
    <s v="US"/>
    <s v="USD"/>
    <n v="1400875307"/>
    <n v="1398283307"/>
    <b v="0"/>
    <x v="66"/>
    <b v="1"/>
    <s v="theater/plays"/>
    <n v="100.875"/>
    <n v="101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x v="181"/>
    <n v="2930"/>
    <x v="0"/>
    <s v="IE"/>
    <s v="EUR"/>
    <n v="1459978200"/>
    <n v="1458416585"/>
    <b v="0"/>
    <x v="67"/>
    <b v="1"/>
    <s v="theater/plays"/>
    <n v="106.54545454545455"/>
    <n v="107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x v="176"/>
    <n v="966"/>
    <x v="0"/>
    <s v="GB"/>
    <s v="GBP"/>
    <n v="1455408000"/>
    <n v="1454638202"/>
    <b v="0"/>
    <x v="69"/>
    <b v="1"/>
    <s v="theater/plays"/>
    <n v="138"/>
    <n v="1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x v="3"/>
    <n v="10115"/>
    <x v="0"/>
    <s v="US"/>
    <s v="USD"/>
    <n v="1425495563"/>
    <n v="1422903563"/>
    <b v="0"/>
    <x v="15"/>
    <b v="1"/>
    <s v="theater/plays"/>
    <n v="101.15"/>
    <n v="102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x v="9"/>
    <n v="3273"/>
    <x v="0"/>
    <s v="GB"/>
    <s v="GBP"/>
    <n v="1450051200"/>
    <n v="1447594176"/>
    <b v="0"/>
    <x v="67"/>
    <b v="1"/>
    <s v="theater/plays"/>
    <n v="109.1"/>
    <n v="110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x v="49"/>
    <n v="350"/>
    <x v="0"/>
    <s v="US"/>
    <s v="USD"/>
    <n v="1429912341"/>
    <n v="1427320341"/>
    <b v="0"/>
    <x v="73"/>
    <b v="1"/>
    <s v="theater/plays"/>
    <n v="140"/>
    <n v="140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x v="12"/>
    <n v="6215"/>
    <x v="0"/>
    <s v="US"/>
    <s v="USD"/>
    <n v="1423119540"/>
    <n v="1421252084"/>
    <b v="0"/>
    <x v="88"/>
    <b v="1"/>
    <s v="theater/plays"/>
    <n v="103.58333333333334"/>
    <n v="10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x v="11"/>
    <n v="30891.1"/>
    <x v="0"/>
    <s v="US"/>
    <s v="USD"/>
    <n v="1412434136"/>
    <n v="1409669336"/>
    <b v="0"/>
    <x v="201"/>
    <b v="1"/>
    <s v="theater/plays"/>
    <n v="102.97033333333331"/>
    <n v="103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x v="192"/>
    <n v="4055"/>
    <x v="0"/>
    <s v="US"/>
    <s v="USD"/>
    <n v="1411264800"/>
    <n v="1409620903"/>
    <b v="0"/>
    <x v="45"/>
    <b v="1"/>
    <s v="theater/plays"/>
    <n v="108.13333333333333"/>
    <n v="109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x v="15"/>
    <n v="1500"/>
    <x v="0"/>
    <s v="GB"/>
    <s v="GBP"/>
    <n v="1404314952"/>
    <n v="1401722952"/>
    <b v="0"/>
    <x v="60"/>
    <b v="1"/>
    <s v="theater/plays"/>
    <n v="100"/>
    <n v="100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x v="13"/>
    <n v="2055"/>
    <x v="0"/>
    <s v="GB"/>
    <s v="GBP"/>
    <n v="1425142800"/>
    <n v="1422983847"/>
    <b v="0"/>
    <x v="13"/>
    <b v="1"/>
    <s v="theater/plays"/>
    <n v="102.75000000000001"/>
    <n v="103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x v="325"/>
    <n v="195"/>
    <x v="0"/>
    <s v="GB"/>
    <s v="GBP"/>
    <n v="1478046661"/>
    <n v="1476837061"/>
    <b v="0"/>
    <x v="8"/>
    <b v="1"/>
    <s v="theater/plays"/>
    <n v="130"/>
    <n v="130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x v="13"/>
    <n v="2170.9899999999998"/>
    <x v="0"/>
    <s v="GB"/>
    <s v="GBP"/>
    <n v="1406760101"/>
    <n v="1404168101"/>
    <b v="0"/>
    <x v="250"/>
    <b v="1"/>
    <s v="theater/plays"/>
    <n v="108.54949999999999"/>
    <n v="10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x v="13"/>
    <n v="2000"/>
    <x v="0"/>
    <s v="US"/>
    <s v="USD"/>
    <n v="1408383153"/>
    <n v="1405791153"/>
    <b v="0"/>
    <x v="64"/>
    <b v="1"/>
    <s v="theater/plays"/>
    <n v="100"/>
    <n v="100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x v="13"/>
    <n v="2193"/>
    <x v="0"/>
    <s v="US"/>
    <s v="USD"/>
    <n v="1454709600"/>
    <n v="1452520614"/>
    <b v="0"/>
    <x v="288"/>
    <b v="1"/>
    <s v="theater/plays"/>
    <n v="109.65"/>
    <n v="110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x v="196"/>
    <n v="9525"/>
    <x v="0"/>
    <s v="US"/>
    <s v="USD"/>
    <n v="1402974000"/>
    <n v="1400290255"/>
    <b v="0"/>
    <x v="26"/>
    <b v="1"/>
    <s v="theater/plays"/>
    <n v="100.26315789473684"/>
    <n v="101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x v="3"/>
    <n v="10555"/>
    <x v="0"/>
    <s v="US"/>
    <s v="USD"/>
    <n v="1404983269"/>
    <n v="1402391269"/>
    <b v="0"/>
    <x v="129"/>
    <b v="1"/>
    <s v="theater/plays"/>
    <n v="105.55000000000001"/>
    <n v="106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x v="28"/>
    <n v="1120"/>
    <x v="0"/>
    <s v="US"/>
    <s v="USD"/>
    <n v="1470538800"/>
    <n v="1469112493"/>
    <b v="0"/>
    <x v="10"/>
    <b v="1"/>
    <s v="theater/plays"/>
    <n v="112.00000000000001"/>
    <n v="112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x v="10"/>
    <n v="5295"/>
    <x v="0"/>
    <s v="US"/>
    <s v="USD"/>
    <n v="1408638480"/>
    <n v="1406811593"/>
    <b v="0"/>
    <x v="77"/>
    <b v="1"/>
    <s v="theater/plays"/>
    <n v="105.89999999999999"/>
    <n v="106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x v="9"/>
    <n v="3030"/>
    <x v="0"/>
    <s v="US"/>
    <s v="USD"/>
    <n v="1440003820"/>
    <n v="1437411820"/>
    <b v="0"/>
    <x v="17"/>
    <b v="1"/>
    <s v="theater/plays"/>
    <n v="101"/>
    <n v="1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x v="30"/>
    <n v="2605"/>
    <x v="0"/>
    <s v="GB"/>
    <s v="GBP"/>
    <n v="1430600400"/>
    <n v="1428358567"/>
    <b v="0"/>
    <x v="25"/>
    <b v="1"/>
    <s v="theater/plays"/>
    <n v="104.2"/>
    <n v="105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x v="38"/>
    <n v="1616.14"/>
    <x v="0"/>
    <s v="US"/>
    <s v="USD"/>
    <n v="1453179540"/>
    <n v="1452030730"/>
    <b v="0"/>
    <x v="59"/>
    <b v="1"/>
    <s v="theater/plays"/>
    <n v="134.67833333333334"/>
    <n v="135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x v="10"/>
    <n v="5260.92"/>
    <x v="0"/>
    <s v="US"/>
    <s v="USD"/>
    <n v="1405095300"/>
    <n v="1403146628"/>
    <b v="0"/>
    <x v="141"/>
    <b v="1"/>
    <s v="theater/plays"/>
    <n v="105.2184"/>
    <n v="106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x v="30"/>
    <n v="2565"/>
    <x v="0"/>
    <s v="US"/>
    <s v="USD"/>
    <n v="1447445820"/>
    <n v="1445077121"/>
    <b v="0"/>
    <x v="68"/>
    <b v="1"/>
    <s v="theater/plays"/>
    <n v="102.60000000000001"/>
    <n v="103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x v="49"/>
    <n v="250"/>
    <x v="0"/>
    <s v="US"/>
    <s v="USD"/>
    <n v="1433016672"/>
    <n v="1430424672"/>
    <b v="0"/>
    <x v="22"/>
    <b v="1"/>
    <s v="theater/plays"/>
    <n v="100"/>
    <n v="100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x v="28"/>
    <n v="1855"/>
    <x v="0"/>
    <s v="US"/>
    <s v="USD"/>
    <n v="1410266146"/>
    <n v="1407674146"/>
    <b v="0"/>
    <x v="43"/>
    <b v="1"/>
    <s v="theater/plays"/>
    <n v="185.5"/>
    <n v="186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x v="43"/>
    <n v="867"/>
    <x v="0"/>
    <s v="AU"/>
    <s v="AUD"/>
    <n v="1465394340"/>
    <n v="1464677986"/>
    <b v="0"/>
    <x v="9"/>
    <b v="1"/>
    <s v="theater/plays"/>
    <n v="289"/>
    <n v="2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x v="13"/>
    <n v="2000"/>
    <x v="0"/>
    <s v="GB"/>
    <s v="GBP"/>
    <n v="1445604236"/>
    <n v="1443185036"/>
    <b v="0"/>
    <x v="162"/>
    <b v="1"/>
    <s v="theater/plays"/>
    <n v="100"/>
    <n v="100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x v="28"/>
    <n v="1082"/>
    <x v="0"/>
    <s v="GB"/>
    <s v="GBP"/>
    <n v="1423138800"/>
    <n v="1421092725"/>
    <b v="0"/>
    <x v="20"/>
    <b v="1"/>
    <s v="theater/plays"/>
    <n v="108.2"/>
    <n v="109"/>
    <n v="43.28"/>
    <x v="1"/>
    <s v="plays"/>
    <x v="3446"/>
    <d v="2015-02-05T12:20:00"/>
  </r>
  <r>
    <n v="3447"/>
    <s v="The Vagabond Halfback"/>
    <s v="&quot;He was a poet, a vagrant, a philosopher, a lady's man and a hard drinker&quot;"/>
    <x v="28"/>
    <n v="1078"/>
    <x v="0"/>
    <s v="US"/>
    <s v="USD"/>
    <n v="1458332412"/>
    <n v="1454448012"/>
    <b v="0"/>
    <x v="25"/>
    <b v="1"/>
    <s v="theater/plays"/>
    <n v="107.80000000000001"/>
    <n v="108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x v="190"/>
    <n v="2305"/>
    <x v="0"/>
    <s v="US"/>
    <s v="USD"/>
    <n v="1418784689"/>
    <n v="1416192689"/>
    <b v="0"/>
    <x v="43"/>
    <b v="1"/>
    <s v="theater/plays"/>
    <n v="109.76190476190477"/>
    <n v="110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x v="134"/>
    <n v="1365"/>
    <x v="0"/>
    <s v="US"/>
    <s v="USD"/>
    <n v="1468036800"/>
    <n v="1465607738"/>
    <b v="0"/>
    <x v="9"/>
    <b v="1"/>
    <s v="theater/plays"/>
    <n v="170.625"/>
    <n v="171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x v="2"/>
    <n v="760"/>
    <x v="0"/>
    <s v="GB"/>
    <s v="GBP"/>
    <n v="1427990071"/>
    <n v="1422809671"/>
    <b v="0"/>
    <x v="70"/>
    <b v="1"/>
    <s v="theater/plays"/>
    <n v="152"/>
    <n v="1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x v="81"/>
    <n v="658"/>
    <x v="0"/>
    <s v="US"/>
    <s v="USD"/>
    <n v="1429636927"/>
    <n v="1427304127"/>
    <b v="0"/>
    <x v="38"/>
    <b v="1"/>
    <s v="theater/plays"/>
    <n v="101.23076923076924"/>
    <n v="102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x v="28"/>
    <n v="1532"/>
    <x v="0"/>
    <s v="US"/>
    <s v="USD"/>
    <n v="1406087940"/>
    <n v="1404141626"/>
    <b v="0"/>
    <x v="77"/>
    <b v="1"/>
    <s v="theater/plays"/>
    <n v="153.19999999999999"/>
    <n v="154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x v="43"/>
    <n v="385"/>
    <x v="0"/>
    <s v="GB"/>
    <s v="GBP"/>
    <n v="1471130956"/>
    <n v="1465946956"/>
    <b v="0"/>
    <x v="25"/>
    <b v="1"/>
    <s v="theater/plays"/>
    <n v="128.33333333333334"/>
    <n v="129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x v="176"/>
    <n v="705"/>
    <x v="0"/>
    <s v="GB"/>
    <s v="GBP"/>
    <n v="1406825159"/>
    <n v="1404233159"/>
    <b v="0"/>
    <x v="64"/>
    <b v="1"/>
    <s v="theater/plays"/>
    <n v="100.71428571428571"/>
    <n v="10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x v="3"/>
    <n v="10065"/>
    <x v="0"/>
    <s v="US"/>
    <s v="USD"/>
    <n v="1476381627"/>
    <n v="1473789627"/>
    <b v="0"/>
    <x v="50"/>
    <b v="1"/>
    <s v="theater/plays"/>
    <n v="100.64999999999999"/>
    <n v="101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x v="9"/>
    <n v="5739"/>
    <x v="0"/>
    <s v="US"/>
    <s v="USD"/>
    <n v="1406876340"/>
    <n v="1404190567"/>
    <b v="0"/>
    <x v="38"/>
    <b v="1"/>
    <s v="theater/plays"/>
    <n v="191.3"/>
    <n v="192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x v="13"/>
    <n v="2804"/>
    <x v="0"/>
    <s v="US"/>
    <s v="USD"/>
    <n v="1423720740"/>
    <n v="1421081857"/>
    <b v="0"/>
    <x v="165"/>
    <b v="1"/>
    <s v="theater/plays"/>
    <n v="140.19999999999999"/>
    <n v="141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x v="408"/>
    <n v="1216"/>
    <x v="0"/>
    <s v="US"/>
    <s v="USD"/>
    <n v="1422937620"/>
    <n v="1420606303"/>
    <b v="0"/>
    <x v="74"/>
    <b v="1"/>
    <s v="theater/plays"/>
    <n v="124.33537832310839"/>
    <n v="125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x v="2"/>
    <n v="631"/>
    <x v="0"/>
    <s v="GB"/>
    <s v="GBP"/>
    <n v="1463743860"/>
    <n v="1461151860"/>
    <b v="0"/>
    <x v="17"/>
    <b v="1"/>
    <s v="theater/plays"/>
    <n v="126.2"/>
    <n v="127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x v="2"/>
    <n v="950"/>
    <x v="0"/>
    <s v="GB"/>
    <s v="GBP"/>
    <n v="1408106352"/>
    <n v="1406896752"/>
    <b v="0"/>
    <x v="10"/>
    <b v="1"/>
    <s v="theater/plays"/>
    <n v="190"/>
    <n v="190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x v="2"/>
    <n v="695"/>
    <x v="0"/>
    <s v="US"/>
    <s v="USD"/>
    <n v="1477710000"/>
    <n v="1475248279"/>
    <b v="0"/>
    <x v="8"/>
    <b v="1"/>
    <s v="theater/plays"/>
    <n v="139"/>
    <n v="1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x v="49"/>
    <n v="505"/>
    <x v="0"/>
    <s v="US"/>
    <s v="USD"/>
    <n v="1436551200"/>
    <n v="1435181628"/>
    <b v="0"/>
    <x v="57"/>
    <b v="1"/>
    <s v="theater/plays"/>
    <n v="202"/>
    <n v="2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x v="3"/>
    <n v="10338"/>
    <x v="0"/>
    <s v="CA"/>
    <s v="CAD"/>
    <n v="1476158340"/>
    <n v="1472594585"/>
    <b v="0"/>
    <x v="229"/>
    <b v="1"/>
    <s v="theater/plays"/>
    <n v="103.38000000000001"/>
    <n v="104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x v="10"/>
    <n v="5116.18"/>
    <x v="0"/>
    <s v="US"/>
    <s v="USD"/>
    <n v="1471921637"/>
    <n v="1469329637"/>
    <b v="0"/>
    <x v="251"/>
    <b v="1"/>
    <s v="theater/plays"/>
    <n v="102.3236"/>
    <n v="103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x v="13"/>
    <n v="2060"/>
    <x v="0"/>
    <s v="GB"/>
    <s v="GBP"/>
    <n v="1439136000"/>
    <n v="1436972472"/>
    <b v="0"/>
    <x v="17"/>
    <b v="1"/>
    <s v="theater/plays"/>
    <n v="103"/>
    <n v="1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x v="8"/>
    <n v="4450"/>
    <x v="0"/>
    <s v="US"/>
    <s v="USD"/>
    <n v="1461108450"/>
    <n v="1455928050"/>
    <b v="0"/>
    <x v="42"/>
    <b v="1"/>
    <s v="theater/plays"/>
    <n v="127.14285714285714"/>
    <n v="128"/>
    <n v="72.950819672131146"/>
    <x v="1"/>
    <s v="plays"/>
    <x v="3466"/>
    <d v="2016-04-19T23:27:30"/>
  </r>
  <r>
    <n v="3467"/>
    <s v="Venus in Fur, Los Angeles."/>
    <s v="Venus in Fur, By David Ives."/>
    <x v="9"/>
    <n v="3030"/>
    <x v="0"/>
    <s v="US"/>
    <s v="USD"/>
    <n v="1426864032"/>
    <n v="1424275632"/>
    <b v="0"/>
    <x v="5"/>
    <b v="1"/>
    <s v="theater/plays"/>
    <n v="101"/>
    <n v="1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x v="3"/>
    <n v="12178"/>
    <x v="0"/>
    <s v="US"/>
    <s v="USD"/>
    <n v="1474426800"/>
    <n v="1471976529"/>
    <b v="0"/>
    <x v="57"/>
    <b v="1"/>
    <s v="theater/plays"/>
    <n v="121.78"/>
    <n v="122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x v="70"/>
    <n v="3175"/>
    <x v="0"/>
    <s v="US"/>
    <s v="USD"/>
    <n v="1461857045"/>
    <n v="1459265045"/>
    <b v="0"/>
    <x v="287"/>
    <b v="1"/>
    <s v="theater/plays"/>
    <n v="113.39285714285714"/>
    <n v="1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x v="49"/>
    <n v="375"/>
    <x v="0"/>
    <s v="US"/>
    <s v="USD"/>
    <n v="1468618680"/>
    <n v="1465345902"/>
    <b v="0"/>
    <x v="82"/>
    <b v="1"/>
    <s v="theater/plays"/>
    <n v="150"/>
    <n v="150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x v="2"/>
    <n v="1073"/>
    <x v="0"/>
    <s v="GB"/>
    <s v="GBP"/>
    <n v="1409515200"/>
    <n v="1405971690"/>
    <b v="0"/>
    <x v="209"/>
    <b v="1"/>
    <s v="theater/plays"/>
    <n v="214.6"/>
    <n v="215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x v="13"/>
    <n v="2041"/>
    <x v="0"/>
    <s v="US"/>
    <s v="USD"/>
    <n v="1415253540"/>
    <n v="1413432331"/>
    <b v="0"/>
    <x v="23"/>
    <b v="1"/>
    <s v="theater/plays"/>
    <n v="102.05"/>
    <n v="103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x v="244"/>
    <n v="4900"/>
    <x v="0"/>
    <s v="US"/>
    <s v="USD"/>
    <n v="1426883220"/>
    <n v="1425067296"/>
    <b v="0"/>
    <x v="51"/>
    <b v="1"/>
    <s v="theater/plays"/>
    <n v="100"/>
    <n v="100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x v="13"/>
    <n v="2020"/>
    <x v="0"/>
    <s v="GB"/>
    <s v="GBP"/>
    <n v="1469016131"/>
    <n v="1466424131"/>
    <b v="0"/>
    <x v="70"/>
    <b v="1"/>
    <s v="theater/plays"/>
    <n v="101"/>
    <n v="1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x v="43"/>
    <n v="340"/>
    <x v="0"/>
    <s v="GB"/>
    <s v="GBP"/>
    <n v="1414972800"/>
    <n v="1412629704"/>
    <b v="0"/>
    <x v="57"/>
    <b v="1"/>
    <s v="theater/plays"/>
    <n v="113.33333333333333"/>
    <n v="114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x v="43"/>
    <n v="312"/>
    <x v="0"/>
    <s v="US"/>
    <s v="USD"/>
    <n v="1414378800"/>
    <n v="1412836990"/>
    <b v="0"/>
    <x v="79"/>
    <b v="1"/>
    <s v="theater/plays"/>
    <n v="104"/>
    <n v="1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x v="40"/>
    <n v="2076"/>
    <x v="0"/>
    <s v="US"/>
    <s v="USD"/>
    <n v="1431831600"/>
    <n v="1430761243"/>
    <b v="0"/>
    <x v="70"/>
    <b v="1"/>
    <s v="theater/plays"/>
    <n v="115.33333333333333"/>
    <n v="116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x v="13"/>
    <n v="2257"/>
    <x v="0"/>
    <s v="US"/>
    <s v="USD"/>
    <n v="1426539600"/>
    <n v="1424296822"/>
    <b v="0"/>
    <x v="7"/>
    <b v="1"/>
    <s v="theater/plays"/>
    <n v="112.85000000000001"/>
    <n v="113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x v="15"/>
    <n v="1918"/>
    <x v="0"/>
    <s v="GB"/>
    <s v="GBP"/>
    <n v="1403382680"/>
    <n v="1400790680"/>
    <b v="0"/>
    <x v="66"/>
    <b v="1"/>
    <s v="theater/plays"/>
    <n v="127.86666666666666"/>
    <n v="128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x v="15"/>
    <n v="2140"/>
    <x v="0"/>
    <s v="US"/>
    <s v="USD"/>
    <n v="1436562000"/>
    <n v="1434440227"/>
    <b v="0"/>
    <x v="62"/>
    <b v="1"/>
    <s v="theater/plays"/>
    <n v="142.66666666666669"/>
    <n v="143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x v="3"/>
    <n v="11880"/>
    <x v="0"/>
    <s v="AU"/>
    <s v="AUD"/>
    <n v="1420178188"/>
    <n v="1418709388"/>
    <b v="0"/>
    <x v="195"/>
    <b v="1"/>
    <s v="theater/plays"/>
    <n v="118.8"/>
    <n v="11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x v="9"/>
    <n v="4150"/>
    <x v="0"/>
    <s v="GB"/>
    <s v="GBP"/>
    <n v="1404671466"/>
    <n v="1402079466"/>
    <b v="0"/>
    <x v="144"/>
    <b v="1"/>
    <s v="theater/plays"/>
    <n v="138.33333333333334"/>
    <n v="139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x v="295"/>
    <n v="5358"/>
    <x v="0"/>
    <s v="US"/>
    <s v="USD"/>
    <n v="1404403381"/>
    <n v="1401811381"/>
    <b v="0"/>
    <x v="182"/>
    <b v="1"/>
    <s v="theater/plays"/>
    <n v="159.9402985074627"/>
    <n v="160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x v="30"/>
    <n v="2856"/>
    <x v="0"/>
    <s v="US"/>
    <s v="USD"/>
    <n v="1466014499"/>
    <n v="1463422499"/>
    <b v="0"/>
    <x v="34"/>
    <b v="1"/>
    <s v="theater/plays"/>
    <n v="114.24000000000001"/>
    <n v="115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x v="409"/>
    <n v="1660"/>
    <x v="0"/>
    <s v="US"/>
    <s v="USD"/>
    <n v="1454431080"/>
    <n v="1451839080"/>
    <b v="0"/>
    <x v="209"/>
    <b v="1"/>
    <s v="theater/plays"/>
    <n v="100.60606060606061"/>
    <n v="10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x v="9"/>
    <n v="4656"/>
    <x v="0"/>
    <s v="US"/>
    <s v="USD"/>
    <n v="1433314740"/>
    <n v="1430600401"/>
    <b v="0"/>
    <x v="66"/>
    <b v="1"/>
    <s v="theater/plays"/>
    <n v="155.20000000000002"/>
    <n v="156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x v="13"/>
    <n v="2555"/>
    <x v="0"/>
    <s v="GB"/>
    <s v="GBP"/>
    <n v="1435185252"/>
    <n v="1432593252"/>
    <b v="0"/>
    <x v="36"/>
    <b v="1"/>
    <s v="theater/plays"/>
    <n v="127.75000000000001"/>
    <n v="128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x v="9"/>
    <n v="3636"/>
    <x v="0"/>
    <s v="US"/>
    <s v="USD"/>
    <n v="1429286400"/>
    <n v="1427221560"/>
    <b v="0"/>
    <x v="60"/>
    <b v="1"/>
    <s v="theater/plays"/>
    <n v="121.2"/>
    <n v="12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x v="10"/>
    <n v="5635"/>
    <x v="0"/>
    <s v="GB"/>
    <s v="GBP"/>
    <n v="1400965200"/>
    <n v="1398352531"/>
    <b v="0"/>
    <x v="250"/>
    <b v="1"/>
    <s v="theater/plays"/>
    <n v="112.7"/>
    <n v="113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x v="28"/>
    <n v="1275"/>
    <x v="0"/>
    <s v="US"/>
    <s v="USD"/>
    <n v="1460574924"/>
    <n v="1457982924"/>
    <b v="0"/>
    <x v="74"/>
    <b v="1"/>
    <s v="theater/plays"/>
    <n v="127.49999999999999"/>
    <n v="128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x v="2"/>
    <n v="791"/>
    <x v="0"/>
    <s v="US"/>
    <s v="USD"/>
    <n v="1431928784"/>
    <n v="1430114384"/>
    <b v="0"/>
    <x v="73"/>
    <b v="1"/>
    <s v="theater/plays"/>
    <n v="158.20000000000002"/>
    <n v="159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x v="276"/>
    <n v="4000.22"/>
    <x v="0"/>
    <s v="US"/>
    <s v="USD"/>
    <n v="1445818397"/>
    <n v="1442794397"/>
    <b v="0"/>
    <x v="2"/>
    <b v="1"/>
    <s v="theater/plays"/>
    <n v="105.26894736842105"/>
    <n v="106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x v="15"/>
    <n v="1500"/>
    <x v="0"/>
    <s v="US"/>
    <s v="USD"/>
    <n v="1408252260"/>
    <n v="1406580436"/>
    <b v="0"/>
    <x v="60"/>
    <b v="1"/>
    <s v="theater/plays"/>
    <n v="100"/>
    <n v="100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x v="44"/>
    <n v="400"/>
    <x v="0"/>
    <s v="US"/>
    <s v="USD"/>
    <n v="1480140000"/>
    <n v="1479186575"/>
    <b v="0"/>
    <x v="62"/>
    <b v="1"/>
    <s v="theater/plays"/>
    <n v="100"/>
    <n v="100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x v="10"/>
    <n v="5343"/>
    <x v="0"/>
    <s v="CA"/>
    <s v="CAD"/>
    <n v="1414862280"/>
    <n v="1412360309"/>
    <b v="0"/>
    <x v="250"/>
    <b v="1"/>
    <s v="theater/plays"/>
    <n v="106.86"/>
    <n v="107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x v="9"/>
    <n v="3732"/>
    <x v="0"/>
    <s v="US"/>
    <s v="USD"/>
    <n v="1473625166"/>
    <n v="1470169166"/>
    <b v="0"/>
    <x v="76"/>
    <b v="1"/>
    <s v="theater/plays"/>
    <n v="124.4"/>
    <n v="125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x v="410"/>
    <n v="1686"/>
    <x v="0"/>
    <s v="US"/>
    <s v="USD"/>
    <n v="1464904800"/>
    <n v="1463852904"/>
    <b v="0"/>
    <x v="72"/>
    <b v="1"/>
    <s v="theater/plays"/>
    <n v="108.70406189555126"/>
    <n v="109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x v="409"/>
    <n v="1690"/>
    <x v="0"/>
    <s v="CA"/>
    <s v="CAD"/>
    <n v="1464471840"/>
    <n v="1459309704"/>
    <b v="0"/>
    <x v="288"/>
    <b v="1"/>
    <s v="theater/plays"/>
    <n v="102.42424242424242"/>
    <n v="103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x v="13"/>
    <n v="2110"/>
    <x v="0"/>
    <s v="US"/>
    <s v="USD"/>
    <n v="1435733940"/>
    <n v="1431046325"/>
    <b v="0"/>
    <x v="2"/>
    <b v="1"/>
    <s v="theater/plays"/>
    <n v="105.5"/>
    <n v="106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x v="28"/>
    <n v="1063"/>
    <x v="0"/>
    <s v="US"/>
    <s v="USD"/>
    <n v="1457326740"/>
    <n v="1455919438"/>
    <b v="0"/>
    <x v="288"/>
    <b v="1"/>
    <s v="theater/plays"/>
    <n v="106.3"/>
    <n v="107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x v="15"/>
    <n v="1510"/>
    <x v="0"/>
    <s v="GB"/>
    <s v="GBP"/>
    <n v="1441995595"/>
    <n v="1439835595"/>
    <b v="0"/>
    <x v="288"/>
    <b v="1"/>
    <s v="theater/plays"/>
    <n v="100.66666666666666"/>
    <n v="101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x v="23"/>
    <n v="4216"/>
    <x v="0"/>
    <s v="US"/>
    <s v="USD"/>
    <n v="1458100740"/>
    <n v="1456862924"/>
    <b v="0"/>
    <x v="162"/>
    <b v="1"/>
    <s v="theater/plays"/>
    <n v="105.4"/>
    <n v="106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x v="30"/>
    <n v="2689"/>
    <x v="0"/>
    <s v="GB"/>
    <s v="GBP"/>
    <n v="1469359728"/>
    <n v="1466767728"/>
    <b v="0"/>
    <x v="44"/>
    <b v="1"/>
    <s v="theater/plays"/>
    <n v="107.55999999999999"/>
    <n v="108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x v="28"/>
    <n v="1000"/>
    <x v="0"/>
    <s v="US"/>
    <s v="USD"/>
    <n v="1447959491"/>
    <n v="1445363891"/>
    <b v="0"/>
    <x v="22"/>
    <b v="1"/>
    <s v="theater/plays"/>
    <n v="100"/>
    <n v="100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x v="30"/>
    <n v="2594"/>
    <x v="0"/>
    <s v="US"/>
    <s v="USD"/>
    <n v="1399953600"/>
    <n v="1398983245"/>
    <b v="0"/>
    <x v="70"/>
    <b v="1"/>
    <s v="theater/plays"/>
    <n v="103.76"/>
    <n v="104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x v="9"/>
    <n v="3045"/>
    <x v="0"/>
    <s v="US"/>
    <s v="USD"/>
    <n v="1408815440"/>
    <n v="1404927440"/>
    <b v="0"/>
    <x v="60"/>
    <b v="1"/>
    <s v="theater/plays"/>
    <n v="101.49999999999999"/>
    <n v="102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x v="3"/>
    <n v="10440"/>
    <x v="0"/>
    <s v="US"/>
    <s v="USD"/>
    <n v="1464732537"/>
    <n v="1462140537"/>
    <b v="0"/>
    <x v="250"/>
    <b v="1"/>
    <s v="theater/plays"/>
    <n v="104.4"/>
    <n v="105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x v="213"/>
    <n v="180"/>
    <x v="0"/>
    <s v="GB"/>
    <s v="GBP"/>
    <n v="1462914000"/>
    <n v="1460914253"/>
    <b v="0"/>
    <x v="41"/>
    <b v="1"/>
    <s v="theater/plays"/>
    <n v="180"/>
    <n v="180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x v="9"/>
    <n v="3190"/>
    <x v="0"/>
    <s v="US"/>
    <s v="USD"/>
    <n v="1416545700"/>
    <n v="1415392666"/>
    <b v="0"/>
    <x v="51"/>
    <b v="1"/>
    <s v="theater/plays"/>
    <n v="106.33333333333333"/>
    <n v="107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x v="42"/>
    <n v="905"/>
    <x v="0"/>
    <s v="US"/>
    <s v="USD"/>
    <n v="1404312846"/>
    <n v="1402584846"/>
    <b v="0"/>
    <x v="41"/>
    <b v="1"/>
    <s v="theater/plays"/>
    <n v="100.55555555555556"/>
    <n v="101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x v="15"/>
    <n v="1518"/>
    <x v="0"/>
    <s v="GB"/>
    <s v="GBP"/>
    <n v="1415385000"/>
    <n v="1413406695"/>
    <b v="0"/>
    <x v="10"/>
    <b v="1"/>
    <s v="theater/plays"/>
    <n v="101.2"/>
    <n v="10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x v="28"/>
    <n v="1000"/>
    <x v="0"/>
    <s v="GB"/>
    <s v="GBP"/>
    <n v="1429789992"/>
    <n v="1424609592"/>
    <b v="0"/>
    <x v="57"/>
    <b v="1"/>
    <s v="theater/plays"/>
    <n v="100"/>
    <n v="100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x v="70"/>
    <n v="3315"/>
    <x v="0"/>
    <s v="US"/>
    <s v="USD"/>
    <n v="1401857940"/>
    <n v="1400725112"/>
    <b v="0"/>
    <x v="34"/>
    <b v="1"/>
    <s v="theater/plays"/>
    <n v="118.39285714285714"/>
    <n v="119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x v="2"/>
    <n v="550"/>
    <x v="0"/>
    <s v="US"/>
    <s v="USD"/>
    <n v="1422853140"/>
    <n v="1421439552"/>
    <b v="0"/>
    <x v="73"/>
    <b v="1"/>
    <s v="theater/plays"/>
    <n v="110.00000000000001"/>
    <n v="110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x v="9"/>
    <n v="3080"/>
    <x v="0"/>
    <s v="US"/>
    <s v="USD"/>
    <n v="1433097171"/>
    <n v="1430505171"/>
    <b v="0"/>
    <x v="67"/>
    <b v="1"/>
    <s v="theater/plays"/>
    <n v="102.66666666666666"/>
    <n v="103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x v="30"/>
    <n v="2500"/>
    <x v="0"/>
    <s v="US"/>
    <s v="USD"/>
    <n v="1410145200"/>
    <n v="1407197670"/>
    <b v="0"/>
    <x v="202"/>
    <b v="1"/>
    <s v="theater/plays"/>
    <n v="100"/>
    <n v="100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x v="23"/>
    <n v="4000"/>
    <x v="0"/>
    <s v="GB"/>
    <s v="GBP"/>
    <n v="1404471600"/>
    <n v="1401910634"/>
    <b v="0"/>
    <x v="62"/>
    <b v="1"/>
    <s v="theater/plays"/>
    <n v="100"/>
    <n v="100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x v="15"/>
    <n v="1650.69"/>
    <x v="0"/>
    <s v="US"/>
    <s v="USD"/>
    <n v="1412259660"/>
    <n v="1410461299"/>
    <b v="0"/>
    <x v="51"/>
    <b v="1"/>
    <s v="theater/plays"/>
    <n v="110.04599999999999"/>
    <n v="111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x v="13"/>
    <n v="2027"/>
    <x v="0"/>
    <s v="GB"/>
    <s v="GBP"/>
    <n v="1425478950"/>
    <n v="1422886950"/>
    <b v="0"/>
    <x v="33"/>
    <b v="1"/>
    <s v="theater/plays"/>
    <n v="101.35000000000001"/>
    <n v="102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x v="13"/>
    <n v="2015"/>
    <x v="0"/>
    <s v="GB"/>
    <s v="GBP"/>
    <n v="1441547220"/>
    <n v="1439322412"/>
    <b v="0"/>
    <x v="64"/>
    <b v="1"/>
    <s v="theater/plays"/>
    <n v="100.75"/>
    <n v="1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x v="18"/>
    <n v="593"/>
    <x v="0"/>
    <s v="US"/>
    <s v="USD"/>
    <n v="1411980020"/>
    <n v="1409388020"/>
    <b v="0"/>
    <x v="62"/>
    <b v="1"/>
    <s v="theater/plays"/>
    <n v="169.42857142857144"/>
    <n v="170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x v="411"/>
    <n v="1395"/>
    <x v="0"/>
    <s v="GB"/>
    <s v="GBP"/>
    <n v="1442311560"/>
    <n v="1439924246"/>
    <b v="0"/>
    <x v="69"/>
    <b v="1"/>
    <s v="theater/plays"/>
    <n v="100"/>
    <n v="100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x v="23"/>
    <n v="4546"/>
    <x v="0"/>
    <s v="GB"/>
    <s v="GBP"/>
    <n v="1474844400"/>
    <n v="1469871148"/>
    <b v="0"/>
    <x v="144"/>
    <b v="1"/>
    <s v="theater/plays"/>
    <n v="113.65"/>
    <n v="114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x v="3"/>
    <n v="10156"/>
    <x v="0"/>
    <s v="US"/>
    <s v="USD"/>
    <n v="1410580800"/>
    <n v="1409336373"/>
    <b v="0"/>
    <x v="142"/>
    <b v="1"/>
    <s v="theater/plays"/>
    <n v="101.56"/>
    <n v="102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x v="2"/>
    <n v="530"/>
    <x v="0"/>
    <s v="US"/>
    <s v="USD"/>
    <n v="1439136000"/>
    <n v="1438188106"/>
    <b v="0"/>
    <x v="63"/>
    <b v="1"/>
    <s v="theater/plays"/>
    <n v="106"/>
    <n v="1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x v="126"/>
    <n v="3366"/>
    <x v="0"/>
    <s v="US"/>
    <s v="USD"/>
    <n v="1461823140"/>
    <n v="1459411371"/>
    <b v="0"/>
    <x v="69"/>
    <b v="1"/>
    <s v="theater/plays"/>
    <n v="102"/>
    <n v="1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x v="12"/>
    <n v="7015"/>
    <x v="0"/>
    <s v="US"/>
    <s v="USD"/>
    <n v="1436587140"/>
    <n v="1434069205"/>
    <b v="0"/>
    <x v="48"/>
    <b v="1"/>
    <s v="theater/plays"/>
    <n v="116.91666666666667"/>
    <n v="11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x v="409"/>
    <n v="1669"/>
    <x v="0"/>
    <s v="GB"/>
    <s v="GBP"/>
    <n v="1484740918"/>
    <n v="1483012918"/>
    <b v="0"/>
    <x v="77"/>
    <b v="1"/>
    <s v="theater/plays"/>
    <n v="101.15151515151514"/>
    <n v="102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x v="2"/>
    <n v="660"/>
    <x v="0"/>
    <s v="US"/>
    <s v="USD"/>
    <n v="1436749200"/>
    <n v="1434997018"/>
    <b v="0"/>
    <x v="59"/>
    <b v="1"/>
    <s v="theater/plays"/>
    <n v="132"/>
    <n v="1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x v="181"/>
    <n v="2750"/>
    <x v="0"/>
    <s v="GB"/>
    <s v="GBP"/>
    <n v="1460318400"/>
    <n v="1457881057"/>
    <b v="0"/>
    <x v="19"/>
    <b v="1"/>
    <s v="theater/plays"/>
    <n v="100"/>
    <n v="100"/>
    <n v="125"/>
    <x v="1"/>
    <s v="plays"/>
    <x v="3530"/>
    <d v="2016-04-10T20:00:00"/>
  </r>
  <r>
    <n v="3531"/>
    <s v="The Reinvention of Lily Johnson"/>
    <s v="A political comedy for a crazy election year"/>
    <x v="28"/>
    <n v="1280"/>
    <x v="0"/>
    <s v="US"/>
    <s v="USD"/>
    <n v="1467301334"/>
    <n v="1464709334"/>
    <b v="0"/>
    <x v="55"/>
    <b v="1"/>
    <s v="theater/plays"/>
    <n v="128"/>
    <n v="1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x v="412"/>
    <n v="1142"/>
    <x v="0"/>
    <s v="US"/>
    <s v="USD"/>
    <n v="1411012740"/>
    <n v="1409667827"/>
    <b v="0"/>
    <x v="74"/>
    <b v="1"/>
    <s v="theater/plays"/>
    <n v="118.95833333333334"/>
    <n v="119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x v="2"/>
    <n v="631"/>
    <x v="0"/>
    <s v="US"/>
    <s v="USD"/>
    <n v="1447269367"/>
    <n v="1444673767"/>
    <b v="0"/>
    <x v="22"/>
    <b v="1"/>
    <s v="theater/plays"/>
    <n v="126.2"/>
    <n v="127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x v="10"/>
    <n v="7810"/>
    <x v="0"/>
    <s v="US"/>
    <s v="USD"/>
    <n v="1443711623"/>
    <n v="1440687623"/>
    <b v="0"/>
    <x v="386"/>
    <b v="1"/>
    <s v="theater/plays"/>
    <n v="156.20000000000002"/>
    <n v="157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x v="13"/>
    <n v="2063"/>
    <x v="0"/>
    <s v="GB"/>
    <s v="GBP"/>
    <n v="1443808800"/>
    <n v="1441120910"/>
    <b v="0"/>
    <x v="67"/>
    <b v="1"/>
    <s v="theater/plays"/>
    <n v="103.15"/>
    <n v="104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x v="325"/>
    <n v="230"/>
    <x v="0"/>
    <s v="GB"/>
    <s v="GBP"/>
    <n v="1450612740"/>
    <n v="1448040425"/>
    <b v="0"/>
    <x v="57"/>
    <b v="1"/>
    <s v="theater/plays"/>
    <n v="153.33333333333334"/>
    <n v="15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x v="413"/>
    <n v="1218"/>
    <x v="0"/>
    <s v="CA"/>
    <s v="CAD"/>
    <n v="1416211140"/>
    <n v="1413016216"/>
    <b v="0"/>
    <x v="33"/>
    <b v="1"/>
    <s v="theater/plays"/>
    <n v="180.44444444444446"/>
    <n v="181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x v="13"/>
    <n v="2569"/>
    <x v="0"/>
    <s v="GB"/>
    <s v="GBP"/>
    <n v="1471428340"/>
    <n v="1469009140"/>
    <b v="0"/>
    <x v="183"/>
    <b v="1"/>
    <s v="theater/plays"/>
    <n v="128.44999999999999"/>
    <n v="129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x v="20"/>
    <n v="718"/>
    <x v="0"/>
    <s v="US"/>
    <s v="USD"/>
    <n v="1473358122"/>
    <n v="1471543722"/>
    <b v="0"/>
    <x v="62"/>
    <b v="1"/>
    <s v="theater/plays"/>
    <n v="119.66666666666667"/>
    <n v="120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x v="43"/>
    <n v="369"/>
    <x v="0"/>
    <s v="GB"/>
    <s v="GBP"/>
    <n v="1466899491"/>
    <n v="1464307491"/>
    <b v="0"/>
    <x v="22"/>
    <b v="1"/>
    <s v="theater/plays"/>
    <n v="123"/>
    <n v="1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x v="38"/>
    <n v="1260"/>
    <x v="0"/>
    <s v="GB"/>
    <s v="GBP"/>
    <n v="1441042275"/>
    <n v="1438882275"/>
    <b v="0"/>
    <x v="58"/>
    <b v="1"/>
    <s v="theater/plays"/>
    <n v="105"/>
    <n v="1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x v="62"/>
    <n v="5623"/>
    <x v="0"/>
    <s v="US"/>
    <s v="USD"/>
    <n v="1410099822"/>
    <n v="1404915822"/>
    <b v="0"/>
    <x v="268"/>
    <b v="1"/>
    <s v="theater/plays"/>
    <n v="102.23636363636363"/>
    <n v="103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x v="15"/>
    <n v="1570"/>
    <x v="0"/>
    <s v="DE"/>
    <s v="EUR"/>
    <n v="1435255659"/>
    <n v="1432663659"/>
    <b v="0"/>
    <x v="60"/>
    <b v="1"/>
    <s v="theater/plays"/>
    <n v="104.66666666666666"/>
    <n v="105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x v="30"/>
    <n v="2500"/>
    <x v="0"/>
    <s v="US"/>
    <s v="USD"/>
    <n v="1425758257"/>
    <n v="1423166257"/>
    <b v="0"/>
    <x v="54"/>
    <b v="1"/>
    <s v="theater/plays"/>
    <n v="100"/>
    <n v="100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x v="49"/>
    <n v="251"/>
    <x v="0"/>
    <s v="US"/>
    <s v="USD"/>
    <n v="1428780159"/>
    <n v="1426188159"/>
    <b v="0"/>
    <x v="22"/>
    <b v="1"/>
    <s v="theater/plays"/>
    <n v="100.4"/>
    <n v="101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x v="184"/>
    <n v="1125"/>
    <x v="0"/>
    <s v="US"/>
    <s v="USD"/>
    <n v="1427860740"/>
    <n v="1426002684"/>
    <b v="0"/>
    <x v="10"/>
    <b v="1"/>
    <s v="theater/plays"/>
    <n v="102.27272727272727"/>
    <n v="103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x v="19"/>
    <n v="40043.25"/>
    <x v="0"/>
    <s v="US"/>
    <s v="USD"/>
    <n v="1463198340"/>
    <n v="1461117201"/>
    <b v="0"/>
    <x v="226"/>
    <b v="1"/>
    <s v="theater/plays"/>
    <n v="114.40928571428573"/>
    <n v="115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x v="190"/>
    <n v="2140"/>
    <x v="0"/>
    <s v="US"/>
    <s v="USD"/>
    <n v="1457139600"/>
    <n v="1455230214"/>
    <b v="0"/>
    <x v="62"/>
    <b v="1"/>
    <s v="theater/plays"/>
    <n v="101.9047619047619"/>
    <n v="102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x v="28"/>
    <n v="1020"/>
    <x v="0"/>
    <s v="GB"/>
    <s v="GBP"/>
    <n v="1441358873"/>
    <n v="1438939673"/>
    <b v="0"/>
    <x v="288"/>
    <b v="1"/>
    <s v="theater/plays"/>
    <n v="102"/>
    <n v="1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x v="30"/>
    <n v="2620"/>
    <x v="0"/>
    <s v="GB"/>
    <s v="GBP"/>
    <n v="1462224398"/>
    <n v="1459632398"/>
    <b v="0"/>
    <x v="31"/>
    <b v="1"/>
    <s v="theater/plays"/>
    <n v="104.80000000000001"/>
    <n v="105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x v="15"/>
    <n v="1527.5"/>
    <x v="0"/>
    <s v="US"/>
    <s v="USD"/>
    <n v="1400796420"/>
    <n v="1398342170"/>
    <b v="0"/>
    <x v="20"/>
    <b v="1"/>
    <s v="theater/plays"/>
    <n v="101.83333333333333"/>
    <n v="102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x v="414"/>
    <n v="773"/>
    <x v="0"/>
    <s v="GB"/>
    <s v="GBP"/>
    <n v="1403964324"/>
    <n v="1401372324"/>
    <b v="0"/>
    <x v="9"/>
    <b v="1"/>
    <s v="theater/plays"/>
    <n v="100"/>
    <n v="100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x v="62"/>
    <n v="5845"/>
    <x v="0"/>
    <s v="US"/>
    <s v="USD"/>
    <n v="1439337600"/>
    <n v="1436575280"/>
    <b v="0"/>
    <x v="201"/>
    <b v="1"/>
    <s v="theater/plays"/>
    <n v="106.27272727272728"/>
    <n v="107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x v="10"/>
    <n v="5671.11"/>
    <x v="0"/>
    <s v="US"/>
    <s v="USD"/>
    <n v="1423674000"/>
    <n v="1421025159"/>
    <b v="0"/>
    <x v="28"/>
    <b v="1"/>
    <s v="theater/plays"/>
    <n v="113.42219999999999"/>
    <n v="114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x v="262"/>
    <n v="2400"/>
    <x v="0"/>
    <s v="IT"/>
    <s v="EUR"/>
    <n v="1479382594"/>
    <n v="1476786994"/>
    <b v="0"/>
    <x v="25"/>
    <b v="1"/>
    <s v="theater/plays"/>
    <n v="100"/>
    <n v="100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x v="41"/>
    <n v="2210"/>
    <x v="0"/>
    <s v="GB"/>
    <s v="GBP"/>
    <n v="1408289724"/>
    <n v="1403105724"/>
    <b v="0"/>
    <x v="9"/>
    <b v="1"/>
    <s v="theater/plays"/>
    <n v="100.45454545454547"/>
    <n v="101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x v="57"/>
    <n v="100036"/>
    <x v="0"/>
    <s v="US"/>
    <s v="USD"/>
    <n v="1399271911"/>
    <n v="1396334311"/>
    <b v="0"/>
    <x v="501"/>
    <b v="1"/>
    <s v="theater/plays"/>
    <n v="100.03599999999999"/>
    <n v="101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x v="18"/>
    <n v="504"/>
    <x v="0"/>
    <s v="GB"/>
    <s v="GBP"/>
    <n v="1435352400"/>
    <n v="1431718575"/>
    <b v="0"/>
    <x v="19"/>
    <b v="1"/>
    <s v="theater/plays"/>
    <n v="144"/>
    <n v="1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x v="28"/>
    <n v="1035"/>
    <x v="0"/>
    <s v="AU"/>
    <s v="AUD"/>
    <n v="1438333080"/>
    <n v="1436408308"/>
    <b v="0"/>
    <x v="54"/>
    <b v="1"/>
    <s v="theater/plays"/>
    <n v="103.49999999999999"/>
    <n v="104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x v="50"/>
    <n v="3470"/>
    <x v="0"/>
    <s v="CA"/>
    <s v="CAD"/>
    <n v="1432694700"/>
    <n v="1429651266"/>
    <b v="0"/>
    <x v="142"/>
    <b v="1"/>
    <s v="theater/plays"/>
    <n v="108.43750000000001"/>
    <n v="109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x v="30"/>
    <n v="2560"/>
    <x v="0"/>
    <s v="US"/>
    <s v="USD"/>
    <n v="1438799760"/>
    <n v="1437236378"/>
    <b v="0"/>
    <x v="241"/>
    <b v="1"/>
    <s v="theater/plays"/>
    <n v="102.4"/>
    <n v="103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x v="415"/>
    <n v="469"/>
    <x v="0"/>
    <s v="GB"/>
    <s v="GBP"/>
    <n v="1457906400"/>
    <n v="1457115427"/>
    <b v="0"/>
    <x v="162"/>
    <b v="1"/>
    <s v="theater/plays"/>
    <n v="148.88888888888889"/>
    <n v="14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x v="2"/>
    <n v="527.45000000000005"/>
    <x v="0"/>
    <s v="GB"/>
    <s v="GBP"/>
    <n v="1470078000"/>
    <n v="1467648456"/>
    <b v="0"/>
    <x v="20"/>
    <b v="1"/>
    <s v="theater/plays"/>
    <n v="105.49000000000002"/>
    <n v="106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x v="28"/>
    <n v="1005"/>
    <x v="0"/>
    <s v="GB"/>
    <s v="GBP"/>
    <n v="1444060800"/>
    <n v="1440082649"/>
    <b v="0"/>
    <x v="57"/>
    <b v="1"/>
    <s v="theater/plays"/>
    <n v="100.49999999999999"/>
    <n v="101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x v="42"/>
    <n v="1175"/>
    <x v="0"/>
    <s v="US"/>
    <s v="USD"/>
    <n v="1420048208"/>
    <n v="1417456208"/>
    <b v="0"/>
    <x v="8"/>
    <b v="1"/>
    <s v="theater/plays"/>
    <n v="130.55555555555557"/>
    <n v="131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x v="13"/>
    <n v="2095"/>
    <x v="0"/>
    <s v="GB"/>
    <s v="GBP"/>
    <n v="1422015083"/>
    <n v="1419423083"/>
    <b v="0"/>
    <x v="44"/>
    <b v="1"/>
    <s v="theater/plays"/>
    <n v="104.75000000000001"/>
    <n v="105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x v="28"/>
    <n v="1088"/>
    <x v="0"/>
    <s v="GB"/>
    <s v="GBP"/>
    <n v="1433964444"/>
    <n v="1431372444"/>
    <b v="0"/>
    <x v="14"/>
    <b v="1"/>
    <s v="theater/plays"/>
    <n v="108.80000000000001"/>
    <n v="109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x v="28"/>
    <n v="1110"/>
    <x v="0"/>
    <s v="US"/>
    <s v="USD"/>
    <n v="1410975994"/>
    <n v="1408383994"/>
    <b v="0"/>
    <x v="10"/>
    <b v="1"/>
    <s v="theater/plays"/>
    <n v="111.00000000000001"/>
    <n v="11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x v="10"/>
    <n v="5024"/>
    <x v="0"/>
    <s v="US"/>
    <s v="USD"/>
    <n v="1420734696"/>
    <n v="1418142696"/>
    <b v="0"/>
    <x v="14"/>
    <b v="1"/>
    <s v="theater/plays"/>
    <n v="100.47999999999999"/>
    <n v="101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x v="13"/>
    <n v="2287"/>
    <x v="0"/>
    <s v="US"/>
    <s v="USD"/>
    <n v="1420009200"/>
    <n v="1417593483"/>
    <b v="0"/>
    <x v="55"/>
    <b v="1"/>
    <s v="theater/plays"/>
    <n v="114.35"/>
    <n v="11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x v="15"/>
    <n v="1831"/>
    <x v="0"/>
    <s v="GB"/>
    <s v="GBP"/>
    <n v="1414701413"/>
    <n v="1412109413"/>
    <b v="0"/>
    <x v="20"/>
    <b v="1"/>
    <s v="theater/plays"/>
    <n v="122.06666666666666"/>
    <n v="123"/>
    <n v="73.239999999999995"/>
    <x v="1"/>
    <s v="plays"/>
    <x v="3571"/>
    <d v="2014-10-30T20:36:53"/>
  </r>
  <r>
    <n v="3572"/>
    <s v="Monster"/>
    <s v="A darkly comic one woman show by Abram Rooney as part of The Camden Fringe 2015."/>
    <x v="2"/>
    <n v="500"/>
    <x v="0"/>
    <s v="GB"/>
    <s v="GBP"/>
    <n v="1434894082"/>
    <n v="1432302082"/>
    <b v="0"/>
    <x v="82"/>
    <b v="1"/>
    <s v="theater/plays"/>
    <n v="100"/>
    <n v="100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x v="9"/>
    <n v="3084"/>
    <x v="0"/>
    <s v="GB"/>
    <s v="GBP"/>
    <n v="1415440846"/>
    <n v="1412845246"/>
    <b v="0"/>
    <x v="76"/>
    <b v="1"/>
    <s v="theater/plays"/>
    <n v="102.8"/>
    <n v="103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x v="238"/>
    <n v="6155"/>
    <x v="0"/>
    <s v="US"/>
    <s v="USD"/>
    <n v="1415921848"/>
    <n v="1413326248"/>
    <b v="0"/>
    <x v="43"/>
    <b v="1"/>
    <s v="theater/plays"/>
    <n v="106.12068965517241"/>
    <n v="107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x v="3"/>
    <n v="10133"/>
    <x v="0"/>
    <s v="US"/>
    <s v="USD"/>
    <n v="1470887940"/>
    <n v="1468176527"/>
    <b v="0"/>
    <x v="332"/>
    <b v="1"/>
    <s v="theater/plays"/>
    <n v="101.33000000000001"/>
    <n v="102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x v="213"/>
    <n v="100"/>
    <x v="0"/>
    <s v="US"/>
    <s v="USD"/>
    <n v="1480947054"/>
    <n v="1475759454"/>
    <b v="0"/>
    <x v="81"/>
    <b v="1"/>
    <s v="theater/plays"/>
    <n v="100"/>
    <n v="100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x v="20"/>
    <n v="780"/>
    <x v="0"/>
    <s v="US"/>
    <s v="USD"/>
    <n v="1430029680"/>
    <n v="1427741583"/>
    <b v="0"/>
    <x v="74"/>
    <b v="1"/>
    <s v="theater/plays"/>
    <n v="130"/>
    <n v="130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x v="15"/>
    <n v="1500.2"/>
    <x v="0"/>
    <s v="GB"/>
    <s v="GBP"/>
    <n v="1462037777"/>
    <n v="1459445777"/>
    <b v="0"/>
    <x v="77"/>
    <b v="1"/>
    <s v="theater/plays"/>
    <n v="100.01333333333334"/>
    <n v="101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x v="2"/>
    <n v="500"/>
    <x v="0"/>
    <s v="GB"/>
    <s v="GBP"/>
    <n v="1459444656"/>
    <n v="1456856256"/>
    <b v="0"/>
    <x v="25"/>
    <b v="1"/>
    <s v="theater/plays"/>
    <n v="100"/>
    <n v="100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x v="42"/>
    <n v="1025"/>
    <x v="0"/>
    <s v="US"/>
    <s v="USD"/>
    <n v="1425185940"/>
    <n v="1421900022"/>
    <b v="0"/>
    <x v="74"/>
    <b v="1"/>
    <s v="theater/plays"/>
    <n v="113.88888888888889"/>
    <n v="114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x v="15"/>
    <n v="1500"/>
    <x v="0"/>
    <s v="GB"/>
    <s v="GBP"/>
    <n v="1406719110"/>
    <n v="1405509510"/>
    <b v="0"/>
    <x v="43"/>
    <b v="1"/>
    <s v="theater/plays"/>
    <n v="100"/>
    <n v="100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x v="28"/>
    <n v="2870"/>
    <x v="0"/>
    <s v="US"/>
    <s v="USD"/>
    <n v="1459822682"/>
    <n v="1458613082"/>
    <b v="0"/>
    <x v="72"/>
    <b v="1"/>
    <s v="theater/plays"/>
    <n v="287"/>
    <n v="2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x v="9"/>
    <n v="3255"/>
    <x v="0"/>
    <s v="US"/>
    <s v="USD"/>
    <n v="1460970805"/>
    <n v="1455790405"/>
    <b v="0"/>
    <x v="54"/>
    <b v="1"/>
    <s v="theater/plays"/>
    <n v="108.5"/>
    <n v="109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x v="9"/>
    <n v="3465"/>
    <x v="0"/>
    <s v="GB"/>
    <s v="GBP"/>
    <n v="1436772944"/>
    <n v="1434180944"/>
    <b v="0"/>
    <x v="300"/>
    <b v="1"/>
    <s v="theater/plays"/>
    <n v="115.5"/>
    <n v="116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x v="104"/>
    <n v="4050"/>
    <x v="0"/>
    <s v="US"/>
    <s v="USD"/>
    <n v="1419181890"/>
    <n v="1416589890"/>
    <b v="0"/>
    <x v="23"/>
    <b v="1"/>
    <s v="theater/plays"/>
    <n v="119.11764705882352"/>
    <n v="120"/>
    <n v="176.08695652173913"/>
    <x v="1"/>
    <s v="plays"/>
    <x v="3585"/>
    <d v="2014-12-21T17:11:30"/>
  </r>
  <r>
    <n v="3586"/>
    <s v="Actors &amp; Musicians who are Blind or Autistic"/>
    <s v="See Theatre In A New Light"/>
    <x v="51"/>
    <n v="8207"/>
    <x v="0"/>
    <s v="US"/>
    <s v="USD"/>
    <n v="1474649070"/>
    <n v="1469465070"/>
    <b v="0"/>
    <x v="241"/>
    <b v="1"/>
    <s v="theater/plays"/>
    <n v="109.42666666666668"/>
    <n v="110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x v="2"/>
    <n v="633"/>
    <x v="0"/>
    <s v="GB"/>
    <s v="GBP"/>
    <n v="1467054000"/>
    <n v="1463144254"/>
    <b v="0"/>
    <x v="33"/>
    <b v="1"/>
    <s v="theater/plays"/>
    <n v="126.6"/>
    <n v="127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x v="48"/>
    <n v="201"/>
    <x v="0"/>
    <s v="GB"/>
    <s v="GBP"/>
    <n v="1430348400"/>
    <n v="1428436410"/>
    <b v="0"/>
    <x v="202"/>
    <b v="1"/>
    <s v="theater/plays"/>
    <n v="100.49999999999999"/>
    <n v="101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x v="23"/>
    <n v="5100"/>
    <x v="0"/>
    <s v="US"/>
    <s v="USD"/>
    <n v="1432654347"/>
    <n v="1430494347"/>
    <b v="0"/>
    <x v="95"/>
    <b v="1"/>
    <s v="theater/plays"/>
    <n v="127.49999999999999"/>
    <n v="128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x v="10"/>
    <n v="5003"/>
    <x v="0"/>
    <s v="GB"/>
    <s v="GBP"/>
    <n v="1413792034"/>
    <n v="1411200034"/>
    <b v="0"/>
    <x v="196"/>
    <b v="1"/>
    <s v="theater/plays"/>
    <n v="100.05999999999999"/>
    <n v="101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x v="176"/>
    <n v="1225"/>
    <x v="0"/>
    <s v="US"/>
    <s v="USD"/>
    <n v="1422075540"/>
    <n v="1419979544"/>
    <b v="0"/>
    <x v="59"/>
    <b v="1"/>
    <s v="theater/plays"/>
    <n v="175"/>
    <n v="1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x v="13"/>
    <n v="2545"/>
    <x v="0"/>
    <s v="US"/>
    <s v="USD"/>
    <n v="1423630740"/>
    <n v="1418673307"/>
    <b v="0"/>
    <x v="2"/>
    <b v="1"/>
    <s v="theater/plays"/>
    <n v="127.25"/>
    <n v="128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x v="9"/>
    <n v="3319"/>
    <x v="0"/>
    <s v="US"/>
    <s v="USD"/>
    <n v="1420489560"/>
    <n v="1417469639"/>
    <b v="0"/>
    <x v="68"/>
    <b v="1"/>
    <s v="theater/plays"/>
    <n v="110.63333333333334"/>
    <n v="111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x v="183"/>
    <n v="2015"/>
    <x v="0"/>
    <s v="US"/>
    <s v="USD"/>
    <n v="1472952982"/>
    <n v="1470792982"/>
    <b v="0"/>
    <x v="17"/>
    <b v="1"/>
    <s v="theater/plays"/>
    <n v="125.93749999999999"/>
    <n v="126"/>
    <n v="55.972222222222221"/>
    <x v="1"/>
    <s v="plays"/>
    <x v="3594"/>
    <d v="2016-09-04T01:36:22"/>
  </r>
  <r>
    <n v="3595"/>
    <s v="The Flu Season"/>
    <s v="A new theatre company staging Will Eno's The Flu Season in Seattle"/>
    <x v="27"/>
    <n v="3081"/>
    <x v="0"/>
    <s v="US"/>
    <s v="USD"/>
    <n v="1426229940"/>
    <n v="1423959123"/>
    <b v="0"/>
    <x v="95"/>
    <b v="1"/>
    <s v="theater/plays"/>
    <n v="118.5"/>
    <n v="119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x v="184"/>
    <n v="1185"/>
    <x v="0"/>
    <s v="CA"/>
    <s v="CAD"/>
    <n v="1409072982"/>
    <n v="1407258582"/>
    <b v="0"/>
    <x v="41"/>
    <b v="1"/>
    <s v="theater/plays"/>
    <n v="107.72727272727273"/>
    <n v="108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x v="30"/>
    <n v="2565"/>
    <x v="0"/>
    <s v="US"/>
    <s v="USD"/>
    <n v="1456984740"/>
    <n v="1455717790"/>
    <b v="0"/>
    <x v="51"/>
    <b v="1"/>
    <s v="theater/plays"/>
    <n v="102.60000000000001"/>
    <n v="103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x v="28"/>
    <n v="1101"/>
    <x v="0"/>
    <s v="US"/>
    <s v="USD"/>
    <n v="1409720340"/>
    <n v="1408129822"/>
    <b v="0"/>
    <x v="74"/>
    <b v="1"/>
    <s v="theater/plays"/>
    <n v="110.1"/>
    <n v="11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x v="2"/>
    <n v="1010"/>
    <x v="0"/>
    <s v="US"/>
    <s v="USD"/>
    <n v="1440892800"/>
    <n v="1438715077"/>
    <b v="0"/>
    <x v="57"/>
    <b v="1"/>
    <s v="theater/plays"/>
    <n v="202"/>
    <n v="202"/>
    <n v="59.411764705882355"/>
    <x v="1"/>
    <s v="plays"/>
    <x v="3599"/>
    <d v="2015-08-30T00:00:00"/>
  </r>
  <r>
    <n v="3600"/>
    <s v="Pariah"/>
    <s v="The First Play From The Man Who Brought You The Black James Bond!"/>
    <x v="185"/>
    <n v="13"/>
    <x v="0"/>
    <s v="US"/>
    <s v="USD"/>
    <n v="1476390164"/>
    <n v="1473970964"/>
    <b v="0"/>
    <x v="80"/>
    <b v="1"/>
    <s v="theater/plays"/>
    <n v="130"/>
    <n v="130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x v="13"/>
    <n v="2087"/>
    <x v="0"/>
    <s v="GB"/>
    <s v="GBP"/>
    <n v="1421452682"/>
    <n v="1418860682"/>
    <b v="0"/>
    <x v="28"/>
    <b v="1"/>
    <s v="theater/plays"/>
    <n v="104.35000000000001"/>
    <n v="105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x v="23"/>
    <n v="4002"/>
    <x v="0"/>
    <s v="US"/>
    <s v="USD"/>
    <n v="1463520479"/>
    <n v="1458336479"/>
    <b v="0"/>
    <x v="72"/>
    <b v="1"/>
    <s v="theater/plays"/>
    <n v="100.05"/>
    <n v="101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x v="15"/>
    <n v="2560"/>
    <x v="0"/>
    <s v="US"/>
    <s v="USD"/>
    <n v="1446759880"/>
    <n v="1444164280"/>
    <b v="0"/>
    <x v="7"/>
    <b v="1"/>
    <s v="theater/plays"/>
    <n v="170.66666666666669"/>
    <n v="171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x v="9"/>
    <n v="3385"/>
    <x v="0"/>
    <s v="US"/>
    <s v="USD"/>
    <n v="1461913140"/>
    <n v="1461370956"/>
    <b v="0"/>
    <x v="50"/>
    <b v="1"/>
    <s v="theater/plays"/>
    <n v="112.83333333333334"/>
    <n v="113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x v="49"/>
    <n v="460"/>
    <x v="0"/>
    <s v="GB"/>
    <s v="GBP"/>
    <n v="1455390126"/>
    <n v="1452798126"/>
    <b v="0"/>
    <x v="41"/>
    <b v="1"/>
    <s v="theater/plays"/>
    <n v="184"/>
    <n v="1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x v="9"/>
    <n v="3908"/>
    <x v="0"/>
    <s v="GB"/>
    <s v="GBP"/>
    <n v="1471185057"/>
    <n v="1468593057"/>
    <b v="0"/>
    <x v="31"/>
    <b v="1"/>
    <s v="theater/plays"/>
    <n v="130.26666666666665"/>
    <n v="131"/>
    <n v="61.0625"/>
    <x v="1"/>
    <s v="plays"/>
    <x v="3606"/>
    <d v="2016-08-14T14:30:57"/>
  </r>
  <r>
    <n v="3607"/>
    <s v="E15 at The Pleasance and CPT"/>
    <s v="'E15' is a verbatim project that looks at the story of the Focus E15 Campaign"/>
    <x v="131"/>
    <n v="580"/>
    <x v="0"/>
    <s v="GB"/>
    <s v="GBP"/>
    <n v="1450137600"/>
    <n v="1448924882"/>
    <b v="0"/>
    <x v="9"/>
    <b v="1"/>
    <s v="theater/plays"/>
    <n v="105.45454545454544"/>
    <n v="106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x v="134"/>
    <n v="800"/>
    <x v="0"/>
    <s v="GB"/>
    <s v="GBP"/>
    <n v="1466172000"/>
    <n v="1463418090"/>
    <b v="0"/>
    <x v="74"/>
    <b v="1"/>
    <s v="theater/plays"/>
    <n v="100"/>
    <n v="100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x v="416"/>
    <n v="3005"/>
    <x v="0"/>
    <s v="GB"/>
    <s v="GBP"/>
    <n v="1459378085"/>
    <n v="1456789685"/>
    <b v="0"/>
    <x v="64"/>
    <b v="1"/>
    <s v="theater/plays"/>
    <n v="153.31632653061226"/>
    <n v="154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x v="28"/>
    <n v="1623"/>
    <x v="0"/>
    <s v="GB"/>
    <s v="GBP"/>
    <n v="1439806936"/>
    <n v="1437214936"/>
    <b v="0"/>
    <x v="162"/>
    <b v="1"/>
    <s v="theater/plays"/>
    <n v="162.30000000000001"/>
    <n v="163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x v="30"/>
    <n v="3400"/>
    <x v="0"/>
    <s v="GB"/>
    <s v="GBP"/>
    <n v="1428483201"/>
    <n v="1425891201"/>
    <b v="0"/>
    <x v="13"/>
    <b v="1"/>
    <s v="theater/plays"/>
    <n v="136"/>
    <n v="1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x v="10"/>
    <n v="7220"/>
    <x v="0"/>
    <s v="CA"/>
    <s v="CAD"/>
    <n v="1402334811"/>
    <n v="1401470811"/>
    <b v="0"/>
    <x v="7"/>
    <b v="1"/>
    <s v="theater/plays"/>
    <n v="144.4"/>
    <n v="145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x v="21"/>
    <n v="1250"/>
    <x v="0"/>
    <s v="US"/>
    <s v="USD"/>
    <n v="1403964574"/>
    <n v="1401372574"/>
    <b v="0"/>
    <x v="9"/>
    <b v="1"/>
    <s v="theater/plays"/>
    <n v="100"/>
    <n v="100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x v="30"/>
    <n v="2520"/>
    <x v="0"/>
    <s v="US"/>
    <s v="USD"/>
    <n v="1434675616"/>
    <n v="1432083616"/>
    <b v="0"/>
    <x v="26"/>
    <b v="1"/>
    <s v="theater/plays"/>
    <n v="100.8"/>
    <n v="101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x v="30"/>
    <n v="2670"/>
    <x v="0"/>
    <s v="GB"/>
    <s v="GBP"/>
    <n v="1449756896"/>
    <n v="1447164896"/>
    <b v="0"/>
    <x v="250"/>
    <b v="1"/>
    <s v="theater/plays"/>
    <n v="106.80000000000001"/>
    <n v="107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x v="30"/>
    <n v="3120"/>
    <x v="0"/>
    <s v="GB"/>
    <s v="GBP"/>
    <n v="1426801664"/>
    <n v="1424213264"/>
    <b v="0"/>
    <x v="43"/>
    <b v="1"/>
    <s v="theater/plays"/>
    <n v="124.8"/>
    <n v="125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x v="417"/>
    <n v="880"/>
    <x v="0"/>
    <s v="GB"/>
    <s v="GBP"/>
    <n v="1488240000"/>
    <n v="1486996729"/>
    <b v="0"/>
    <x v="13"/>
    <b v="1"/>
    <s v="theater/plays"/>
    <n v="118.91891891891892"/>
    <n v="119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x v="13"/>
    <n v="2020"/>
    <x v="0"/>
    <s v="GB"/>
    <s v="GBP"/>
    <n v="1433343850"/>
    <n v="1430751850"/>
    <b v="0"/>
    <x v="66"/>
    <b v="1"/>
    <s v="theater/plays"/>
    <n v="101"/>
    <n v="1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x v="28"/>
    <n v="1130"/>
    <x v="0"/>
    <s v="US"/>
    <s v="USD"/>
    <n v="1479592800"/>
    <n v="1476760226"/>
    <b v="0"/>
    <x v="57"/>
    <b v="1"/>
    <s v="theater/plays"/>
    <n v="112.99999999999999"/>
    <n v="113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x v="124"/>
    <n v="11045"/>
    <x v="0"/>
    <s v="US"/>
    <s v="USD"/>
    <n v="1425528000"/>
    <n v="1422916261"/>
    <b v="0"/>
    <x v="438"/>
    <b v="1"/>
    <s v="theater/plays"/>
    <n v="105.19047619047619"/>
    <n v="106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x v="9"/>
    <n v="3292"/>
    <x v="0"/>
    <s v="US"/>
    <s v="USD"/>
    <n v="1475269200"/>
    <n v="1473200844"/>
    <b v="0"/>
    <x v="16"/>
    <b v="1"/>
    <s v="theater/plays"/>
    <n v="109.73333333333332"/>
    <n v="110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x v="28"/>
    <n v="1000.99"/>
    <x v="0"/>
    <s v="US"/>
    <s v="USD"/>
    <n v="1411874580"/>
    <n v="1409030371"/>
    <b v="0"/>
    <x v="64"/>
    <b v="1"/>
    <s v="theater/plays"/>
    <n v="100.099"/>
    <n v="101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x v="30"/>
    <n v="3000"/>
    <x v="0"/>
    <s v="US"/>
    <s v="USD"/>
    <n v="1406358000"/>
    <n v="1404841270"/>
    <b v="0"/>
    <x v="69"/>
    <b v="1"/>
    <s v="theater/plays"/>
    <n v="120"/>
    <n v="120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x v="9"/>
    <n v="3148"/>
    <x v="0"/>
    <s v="US"/>
    <s v="USD"/>
    <n v="1471977290"/>
    <n v="1466793290"/>
    <b v="0"/>
    <x v="70"/>
    <b v="1"/>
    <s v="theater/plays"/>
    <n v="104.93333333333332"/>
    <n v="105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x v="9"/>
    <n v="3080"/>
    <x v="0"/>
    <s v="GB"/>
    <s v="GBP"/>
    <n v="1435851577"/>
    <n v="1433259577"/>
    <b v="0"/>
    <x v="76"/>
    <b v="1"/>
    <s v="theater/plays"/>
    <n v="102.66666666666666"/>
    <n v="103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x v="23"/>
    <n v="4073"/>
    <x v="0"/>
    <s v="GB"/>
    <s v="GBP"/>
    <n v="1408204857"/>
    <n v="1406390457"/>
    <b v="0"/>
    <x v="53"/>
    <b v="1"/>
    <s v="theater/plays"/>
    <n v="101.82500000000002"/>
    <n v="102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x v="13"/>
    <n v="2000"/>
    <x v="0"/>
    <s v="US"/>
    <s v="USD"/>
    <n v="1463803140"/>
    <n v="1459446487"/>
    <b v="0"/>
    <x v="60"/>
    <b v="1"/>
    <s v="theater/plays"/>
    <n v="100"/>
    <n v="100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x v="57"/>
    <n v="0"/>
    <x v="2"/>
    <s v="US"/>
    <s v="USD"/>
    <n v="1450040396"/>
    <n v="1444852796"/>
    <b v="0"/>
    <x v="78"/>
    <b v="0"/>
    <s v="theater/musical"/>
    <n v="0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x v="80"/>
    <n v="2"/>
    <x v="2"/>
    <s v="US"/>
    <s v="USD"/>
    <n v="1462467600"/>
    <n v="1457403364"/>
    <b v="0"/>
    <x v="84"/>
    <b v="0"/>
    <s v="theater/musical"/>
    <n v="1.9999999999999998E-4"/>
    <n v="1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x v="9"/>
    <n v="1"/>
    <x v="2"/>
    <s v="GB"/>
    <s v="GBP"/>
    <n v="1417295990"/>
    <n v="1414700390"/>
    <b v="0"/>
    <x v="29"/>
    <b v="0"/>
    <s v="theater/musical"/>
    <n v="3.3333333333333333E-2"/>
    <n v="1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x v="418"/>
    <n v="8725"/>
    <x v="2"/>
    <s v="US"/>
    <s v="USD"/>
    <n v="1411444740"/>
    <n v="1409335497"/>
    <b v="0"/>
    <x v="211"/>
    <b v="0"/>
    <s v="theater/musical"/>
    <n v="51.023391812865491"/>
    <n v="52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x v="2"/>
    <n v="100"/>
    <x v="2"/>
    <s v="GB"/>
    <s v="GBP"/>
    <n v="1416781749"/>
    <n v="1415053749"/>
    <b v="0"/>
    <x v="29"/>
    <b v="0"/>
    <s v="theater/musical"/>
    <n v="20"/>
    <n v="20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x v="10"/>
    <n v="1762"/>
    <x v="2"/>
    <s v="US"/>
    <s v="USD"/>
    <n v="1479517200"/>
    <n v="1475765867"/>
    <b v="0"/>
    <x v="162"/>
    <b v="0"/>
    <s v="theater/musical"/>
    <n v="35.24"/>
    <n v="36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x v="96"/>
    <n v="3185"/>
    <x v="2"/>
    <s v="CA"/>
    <s v="CAD"/>
    <n v="1484366340"/>
    <n v="1480219174"/>
    <b v="0"/>
    <x v="59"/>
    <b v="0"/>
    <s v="theater/musical"/>
    <n v="4.246666666666667"/>
    <n v="5"/>
    <n v="176.94444444444446"/>
    <x v="1"/>
    <s v="musical"/>
    <x v="3634"/>
    <d v="2017-01-14T03:59:00"/>
  </r>
  <r>
    <n v="3635"/>
    <s v="Mary's Son"/>
    <s v="Mary's Son is a pop opera about Jesus and the hope he brings to all people."/>
    <x v="8"/>
    <n v="1276"/>
    <x v="2"/>
    <s v="US"/>
    <s v="USD"/>
    <n v="1461186676"/>
    <n v="1458594676"/>
    <b v="0"/>
    <x v="73"/>
    <b v="0"/>
    <s v="theater/musical"/>
    <n v="36.457142857142856"/>
    <n v="37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x v="60"/>
    <n v="0"/>
    <x v="2"/>
    <s v="US"/>
    <s v="USD"/>
    <n v="1442248829"/>
    <n v="1439224829"/>
    <b v="0"/>
    <x v="78"/>
    <b v="0"/>
    <s v="theater/musical"/>
    <n v="0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x v="9"/>
    <n v="926"/>
    <x v="2"/>
    <s v="US"/>
    <s v="USD"/>
    <n v="1420130935"/>
    <n v="1417538935"/>
    <b v="0"/>
    <x v="25"/>
    <b v="0"/>
    <s v="theater/musical"/>
    <n v="30.866666666666664"/>
    <n v="31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x v="126"/>
    <n v="216"/>
    <x v="2"/>
    <s v="CA"/>
    <s v="CAD"/>
    <n v="1429456132"/>
    <n v="1424275732"/>
    <b v="0"/>
    <x v="84"/>
    <b v="0"/>
    <s v="theater/musical"/>
    <n v="6.5454545454545459"/>
    <n v="7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x v="31"/>
    <n v="1"/>
    <x v="2"/>
    <s v="US"/>
    <s v="USD"/>
    <n v="1475853060"/>
    <n v="1470672906"/>
    <b v="0"/>
    <x v="29"/>
    <b v="0"/>
    <s v="theater/musical"/>
    <n v="4.0000000000000001E-3"/>
    <n v="1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x v="28"/>
    <n v="55"/>
    <x v="2"/>
    <s v="US"/>
    <s v="USD"/>
    <n v="1431283530"/>
    <n v="1428691530"/>
    <b v="0"/>
    <x v="83"/>
    <b v="0"/>
    <s v="theater/musical"/>
    <n v="5.5"/>
    <n v="6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x v="9"/>
    <n v="0"/>
    <x v="2"/>
    <s v="US"/>
    <s v="USD"/>
    <n v="1412485200"/>
    <n v="1410966179"/>
    <b v="0"/>
    <x v="78"/>
    <b v="0"/>
    <s v="theater/musical"/>
    <n v="0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x v="176"/>
    <n v="15"/>
    <x v="2"/>
    <s v="DE"/>
    <s v="EUR"/>
    <n v="1448902800"/>
    <n v="1445369727"/>
    <b v="0"/>
    <x v="84"/>
    <b v="0"/>
    <s v="theater/musical"/>
    <n v="2.1428571428571428"/>
    <n v="3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x v="31"/>
    <n v="0"/>
    <x v="2"/>
    <s v="US"/>
    <s v="USD"/>
    <n v="1447734439"/>
    <n v="1444274839"/>
    <b v="0"/>
    <x v="78"/>
    <b v="0"/>
    <s v="theater/musical"/>
    <n v="0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x v="10"/>
    <n v="821"/>
    <x v="2"/>
    <s v="US"/>
    <s v="USD"/>
    <n v="1457413140"/>
    <n v="1454996887"/>
    <b v="0"/>
    <x v="8"/>
    <b v="0"/>
    <s v="theater/musical"/>
    <n v="16.420000000000002"/>
    <n v="17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x v="28"/>
    <n v="1"/>
    <x v="2"/>
    <s v="CA"/>
    <s v="CAD"/>
    <n v="1479773838"/>
    <n v="1477178238"/>
    <b v="0"/>
    <x v="29"/>
    <b v="0"/>
    <s v="theater/musical"/>
    <n v="0.1"/>
    <n v="1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x v="3"/>
    <n v="481"/>
    <x v="2"/>
    <s v="US"/>
    <s v="USD"/>
    <n v="1434497400"/>
    <n v="1431770802"/>
    <b v="0"/>
    <x v="22"/>
    <b v="0"/>
    <s v="theater/musical"/>
    <n v="4.8099999999999996"/>
    <n v="5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x v="2"/>
    <n v="30"/>
    <x v="2"/>
    <s v="GB"/>
    <s v="GBP"/>
    <n v="1475258327"/>
    <n v="1471370327"/>
    <b v="0"/>
    <x v="84"/>
    <b v="0"/>
    <s v="theater/musical"/>
    <n v="6"/>
    <n v="6"/>
    <n v="15"/>
    <x v="1"/>
    <s v="musical"/>
    <x v="3647"/>
    <d v="2016-09-30T17:58:47"/>
  </r>
  <r>
    <n v="3648"/>
    <s v="Moth Theater Lives"/>
    <s v="Help Moth Live! Support Moth and its artist collective to achieve its 2014/15 season."/>
    <x v="79"/>
    <n v="40153"/>
    <x v="0"/>
    <s v="US"/>
    <s v="USD"/>
    <n v="1412492445"/>
    <n v="1409900445"/>
    <b v="0"/>
    <x v="196"/>
    <b v="1"/>
    <s v="theater/plays"/>
    <n v="100.38249999999999"/>
    <n v="101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x v="47"/>
    <n v="780"/>
    <x v="0"/>
    <s v="CA"/>
    <s v="CAD"/>
    <n v="1402938394"/>
    <n v="1400691994"/>
    <b v="0"/>
    <x v="22"/>
    <b v="1"/>
    <s v="theater/plays"/>
    <n v="104"/>
    <n v="1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x v="2"/>
    <n v="500"/>
    <x v="0"/>
    <s v="GB"/>
    <s v="GBP"/>
    <n v="1454412584"/>
    <n v="1452598184"/>
    <b v="0"/>
    <x v="57"/>
    <b v="1"/>
    <s v="theater/plays"/>
    <n v="100"/>
    <n v="100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x v="2"/>
    <n v="520"/>
    <x v="0"/>
    <s v="US"/>
    <s v="USD"/>
    <n v="1407686340"/>
    <n v="1404833442"/>
    <b v="0"/>
    <x v="82"/>
    <b v="1"/>
    <s v="theater/plays"/>
    <n v="104"/>
    <n v="1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x v="43"/>
    <n v="752"/>
    <x v="0"/>
    <s v="CA"/>
    <s v="CAD"/>
    <n v="1472097540"/>
    <n v="1471188502"/>
    <b v="0"/>
    <x v="57"/>
    <b v="1"/>
    <s v="theater/plays"/>
    <n v="250.66666666666669"/>
    <n v="251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x v="13"/>
    <n v="2010"/>
    <x v="0"/>
    <s v="GB"/>
    <s v="GBP"/>
    <n v="1438764207"/>
    <n v="1436172207"/>
    <b v="0"/>
    <x v="51"/>
    <b v="1"/>
    <s v="theater/plays"/>
    <n v="100.49999999999999"/>
    <n v="101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x v="15"/>
    <n v="2616"/>
    <x v="0"/>
    <s v="GB"/>
    <s v="GBP"/>
    <n v="1459702800"/>
    <n v="1457690386"/>
    <b v="0"/>
    <x v="44"/>
    <b v="1"/>
    <s v="theater/plays"/>
    <n v="174.4"/>
    <n v="175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x v="10"/>
    <n v="5813"/>
    <x v="0"/>
    <s v="US"/>
    <s v="USD"/>
    <n v="1437202740"/>
    <n v="1434654998"/>
    <b v="0"/>
    <x v="1"/>
    <b v="1"/>
    <s v="theater/plays"/>
    <n v="116.26"/>
    <n v="117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x v="10"/>
    <n v="5291"/>
    <x v="0"/>
    <s v="CH"/>
    <s v="CHF"/>
    <n v="1485989940"/>
    <n v="1483393836"/>
    <b v="0"/>
    <x v="67"/>
    <b v="1"/>
    <s v="theater/plays"/>
    <n v="105.82000000000001"/>
    <n v="106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x v="13"/>
    <n v="2215"/>
    <x v="0"/>
    <s v="DK"/>
    <s v="DKK"/>
    <n v="1464817320"/>
    <n v="1462806419"/>
    <b v="0"/>
    <x v="9"/>
    <b v="1"/>
    <s v="theater/plays"/>
    <n v="110.75"/>
    <n v="111"/>
    <n v="110.75"/>
    <x v="1"/>
    <s v="plays"/>
    <x v="3657"/>
    <d v="2016-06-01T21:42:00"/>
  </r>
  <r>
    <n v="3658"/>
    <s v="Mr. Marmalade"/>
    <s v="Life is hard when your own imaginary friend can't make time for you."/>
    <x v="15"/>
    <n v="1510"/>
    <x v="0"/>
    <s v="US"/>
    <s v="USD"/>
    <n v="1404273540"/>
    <n v="1400272580"/>
    <b v="0"/>
    <x v="9"/>
    <b v="1"/>
    <s v="theater/plays"/>
    <n v="100.66666666666666"/>
    <n v="101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x v="9"/>
    <n v="3061"/>
    <x v="0"/>
    <s v="US"/>
    <s v="USD"/>
    <n v="1426775940"/>
    <n v="1424414350"/>
    <b v="0"/>
    <x v="62"/>
    <b v="1"/>
    <s v="theater/plays"/>
    <n v="102.03333333333333"/>
    <n v="10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x v="49"/>
    <n v="250"/>
    <x v="0"/>
    <s v="GB"/>
    <s v="GBP"/>
    <n v="1419368925"/>
    <n v="1417208925"/>
    <b v="0"/>
    <x v="19"/>
    <b v="1"/>
    <s v="theater/plays"/>
    <n v="100"/>
    <n v="100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x v="9"/>
    <n v="3330"/>
    <x v="0"/>
    <s v="US"/>
    <s v="USD"/>
    <n v="1460260800"/>
    <n v="1458336672"/>
    <b v="0"/>
    <x v="17"/>
    <b v="1"/>
    <s v="theater/plays"/>
    <n v="111.00000000000001"/>
    <n v="11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x v="6"/>
    <n v="8114"/>
    <x v="0"/>
    <s v="CA"/>
    <s v="CAD"/>
    <n v="1427775414"/>
    <n v="1425187014"/>
    <b v="0"/>
    <x v="244"/>
    <b v="1"/>
    <s v="theater/plays"/>
    <n v="101.42500000000001"/>
    <n v="102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x v="419"/>
    <n v="234"/>
    <x v="0"/>
    <s v="GB"/>
    <s v="GBP"/>
    <n v="1482321030"/>
    <n v="1477133430"/>
    <b v="0"/>
    <x v="82"/>
    <b v="1"/>
    <s v="theater/plays"/>
    <n v="104"/>
    <n v="1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x v="134"/>
    <n v="875"/>
    <x v="0"/>
    <s v="US"/>
    <s v="USD"/>
    <n v="1466056689"/>
    <n v="1464847089"/>
    <b v="0"/>
    <x v="10"/>
    <b v="1"/>
    <s v="theater/plays"/>
    <n v="109.375"/>
    <n v="110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x v="420"/>
    <n v="714"/>
    <x v="0"/>
    <s v="FR"/>
    <s v="EUR"/>
    <n v="1446062040"/>
    <n v="1445109822"/>
    <b v="0"/>
    <x v="25"/>
    <b v="1"/>
    <s v="theater/plays"/>
    <n v="115.16129032258064"/>
    <n v="116"/>
    <n v="51"/>
    <x v="1"/>
    <s v="plays"/>
    <x v="3665"/>
    <d v="2015-10-28T19:54:00"/>
  </r>
  <r>
    <n v="3666"/>
    <s v="Israel LÃ³pez @ Ojai Playwrights Conference"/>
    <s v="Artistic Internship @ Ojai Playwrights Conference"/>
    <x v="38"/>
    <n v="1200"/>
    <x v="0"/>
    <s v="US"/>
    <s v="USD"/>
    <n v="1406185200"/>
    <n v="1404337382"/>
    <b v="0"/>
    <x v="44"/>
    <b v="1"/>
    <s v="theater/plays"/>
    <n v="100"/>
    <n v="100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x v="9"/>
    <n v="3095.11"/>
    <x v="0"/>
    <s v="GB"/>
    <s v="GBP"/>
    <n v="1437261419"/>
    <n v="1434669419"/>
    <b v="0"/>
    <x v="6"/>
    <b v="1"/>
    <s v="theater/plays"/>
    <n v="103.17033333333335"/>
    <n v="10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x v="28"/>
    <n v="1035"/>
    <x v="0"/>
    <s v="US"/>
    <s v="USD"/>
    <n v="1437676380"/>
    <n v="1435670452"/>
    <b v="0"/>
    <x v="33"/>
    <b v="1"/>
    <s v="theater/plays"/>
    <n v="103.49999999999999"/>
    <n v="104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x v="28"/>
    <n v="1382"/>
    <x v="0"/>
    <s v="GB"/>
    <s v="GBP"/>
    <n v="1434039137"/>
    <n v="1431447137"/>
    <b v="0"/>
    <x v="57"/>
    <b v="1"/>
    <s v="theater/plays"/>
    <n v="138.19999999999999"/>
    <n v="13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x v="421"/>
    <n v="241"/>
    <x v="0"/>
    <s v="GB"/>
    <s v="GBP"/>
    <n v="1433113200"/>
    <n v="1431951611"/>
    <b v="0"/>
    <x v="8"/>
    <b v="1"/>
    <s v="theater/plays"/>
    <n v="109.54545454545455"/>
    <n v="110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x v="8"/>
    <n v="3530"/>
    <x v="0"/>
    <s v="US"/>
    <s v="USD"/>
    <n v="1405915140"/>
    <n v="1404140667"/>
    <b v="0"/>
    <x v="244"/>
    <b v="1"/>
    <s v="theater/plays"/>
    <n v="100.85714285714286"/>
    <n v="101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x v="9"/>
    <n v="3046"/>
    <x v="0"/>
    <s v="GB"/>
    <s v="GBP"/>
    <n v="1411771384"/>
    <n v="1409179384"/>
    <b v="0"/>
    <x v="7"/>
    <b v="1"/>
    <s v="theater/plays"/>
    <n v="101.53333333333335"/>
    <n v="102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x v="23"/>
    <n v="4545"/>
    <x v="0"/>
    <s v="GB"/>
    <s v="GBP"/>
    <n v="1415191920"/>
    <n v="1412233497"/>
    <b v="0"/>
    <x v="229"/>
    <b v="1"/>
    <s v="theater/plays"/>
    <n v="113.625"/>
    <n v="114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x v="37"/>
    <n v="4500"/>
    <x v="0"/>
    <s v="DE"/>
    <s v="EUR"/>
    <n v="1472936229"/>
    <n v="1467752229"/>
    <b v="0"/>
    <x v="162"/>
    <b v="1"/>
    <s v="theater/plays"/>
    <n v="100"/>
    <n v="100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x v="45"/>
    <n v="70"/>
    <x v="0"/>
    <s v="GB"/>
    <s v="GBP"/>
    <n v="1463353200"/>
    <n v="1462285182"/>
    <b v="0"/>
    <x v="83"/>
    <b v="1"/>
    <s v="theater/plays"/>
    <n v="140"/>
    <n v="140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x v="134"/>
    <n v="1030"/>
    <x v="0"/>
    <s v="US"/>
    <s v="USD"/>
    <n v="1410550484"/>
    <n v="1408995284"/>
    <b v="0"/>
    <x v="38"/>
    <b v="1"/>
    <s v="theater/plays"/>
    <n v="128.75"/>
    <n v="129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x v="14"/>
    <n v="12348.5"/>
    <x v="0"/>
    <s v="US"/>
    <s v="USD"/>
    <n v="1404359940"/>
    <n v="1402580818"/>
    <b v="0"/>
    <x v="473"/>
    <b v="1"/>
    <s v="theater/plays"/>
    <n v="102.90416666666667"/>
    <n v="103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x v="13"/>
    <n v="2050"/>
    <x v="0"/>
    <s v="GB"/>
    <s v="GBP"/>
    <n v="1433076298"/>
    <n v="1430052298"/>
    <b v="0"/>
    <x v="162"/>
    <b v="1"/>
    <s v="theater/plays"/>
    <n v="102.49999999999999"/>
    <n v="103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x v="13"/>
    <n v="2202"/>
    <x v="0"/>
    <s v="US"/>
    <s v="USD"/>
    <n v="1404190740"/>
    <n v="1401214581"/>
    <b v="0"/>
    <x v="209"/>
    <b v="1"/>
    <s v="theater/plays"/>
    <n v="110.1"/>
    <n v="11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x v="9"/>
    <n v="3383"/>
    <x v="0"/>
    <s v="US"/>
    <s v="USD"/>
    <n v="1475664834"/>
    <n v="1473850434"/>
    <b v="0"/>
    <x v="69"/>
    <b v="1"/>
    <s v="theater/plays"/>
    <n v="112.76666666666667"/>
    <n v="113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x v="28"/>
    <n v="1119"/>
    <x v="0"/>
    <s v="US"/>
    <s v="USD"/>
    <n v="1452872290"/>
    <n v="1452008290"/>
    <b v="0"/>
    <x v="59"/>
    <b v="1"/>
    <s v="theater/plays"/>
    <n v="111.9"/>
    <n v="112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x v="9"/>
    <n v="4176"/>
    <x v="0"/>
    <s v="US"/>
    <s v="USD"/>
    <n v="1402901940"/>
    <n v="1399998418"/>
    <b v="0"/>
    <x v="85"/>
    <b v="1"/>
    <s v="theater/plays"/>
    <n v="139.19999999999999"/>
    <n v="140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x v="8"/>
    <n v="3880"/>
    <x v="0"/>
    <s v="US"/>
    <s v="USD"/>
    <n v="1476931696"/>
    <n v="1474339696"/>
    <b v="0"/>
    <x v="36"/>
    <b v="1"/>
    <s v="theater/plays"/>
    <n v="110.85714285714286"/>
    <n v="111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x v="47"/>
    <n v="1043"/>
    <x v="0"/>
    <s v="US"/>
    <s v="USD"/>
    <n v="1441167586"/>
    <n v="1438575586"/>
    <b v="0"/>
    <x v="23"/>
    <b v="1"/>
    <s v="theater/plays"/>
    <n v="139.06666666666666"/>
    <n v="140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x v="10"/>
    <n v="5285"/>
    <x v="0"/>
    <s v="US"/>
    <s v="USD"/>
    <n v="1400533200"/>
    <n v="1398348859"/>
    <b v="0"/>
    <x v="149"/>
    <b v="1"/>
    <s v="theater/plays"/>
    <n v="105.69999999999999"/>
    <n v="106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x v="18"/>
    <n v="355"/>
    <x v="0"/>
    <s v="US"/>
    <s v="USD"/>
    <n v="1440820740"/>
    <n v="1439567660"/>
    <b v="0"/>
    <x v="79"/>
    <b v="1"/>
    <s v="theater/plays"/>
    <n v="101.42857142857142"/>
    <n v="10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x v="10"/>
    <n v="5012.25"/>
    <x v="0"/>
    <s v="US"/>
    <s v="USD"/>
    <n v="1403846055"/>
    <n v="1401254055"/>
    <b v="0"/>
    <x v="20"/>
    <b v="1"/>
    <s v="theater/plays"/>
    <n v="100.245"/>
    <n v="101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x v="9"/>
    <n v="3275"/>
    <x v="0"/>
    <s v="GB"/>
    <s v="GBP"/>
    <n v="1407524004"/>
    <n v="1404932004"/>
    <b v="0"/>
    <x v="70"/>
    <b v="1"/>
    <s v="theater/plays"/>
    <n v="109.16666666666666"/>
    <n v="110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x v="9"/>
    <n v="3550"/>
    <x v="0"/>
    <s v="US"/>
    <s v="USD"/>
    <n v="1434925500"/>
    <n v="1432410639"/>
    <b v="0"/>
    <x v="95"/>
    <b v="1"/>
    <s v="theater/plays"/>
    <n v="118.33333333333333"/>
    <n v="119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x v="15"/>
    <n v="1800"/>
    <x v="0"/>
    <s v="US"/>
    <s v="USD"/>
    <n v="1417101683"/>
    <n v="1414506083"/>
    <b v="0"/>
    <x v="162"/>
    <b v="1"/>
    <s v="theater/plays"/>
    <n v="120"/>
    <n v="120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x v="79"/>
    <n v="51184"/>
    <x v="0"/>
    <s v="US"/>
    <s v="USD"/>
    <n v="1425272340"/>
    <n v="1421426929"/>
    <b v="0"/>
    <x v="220"/>
    <b v="1"/>
    <s v="theater/plays"/>
    <n v="127.96000000000001"/>
    <n v="128"/>
    <n v="186.80291970802921"/>
    <x v="1"/>
    <s v="plays"/>
    <x v="3691"/>
    <d v="2015-03-02T04:59:00"/>
  </r>
  <r>
    <n v="3692"/>
    <s v="An Evening With Durang"/>
    <s v="Help us independently produce two great comedies by Christopher Durang."/>
    <x v="28"/>
    <n v="1260"/>
    <x v="0"/>
    <s v="US"/>
    <s v="USD"/>
    <n v="1411084800"/>
    <n v="1410304179"/>
    <b v="0"/>
    <x v="57"/>
    <b v="1"/>
    <s v="theater/plays"/>
    <n v="126"/>
    <n v="1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x v="422"/>
    <n v="430"/>
    <x v="0"/>
    <s v="GB"/>
    <s v="GBP"/>
    <n v="1448922600"/>
    <n v="1446352529"/>
    <b v="0"/>
    <x v="25"/>
    <b v="1"/>
    <s v="theater/plays"/>
    <n v="129.12912912912913"/>
    <n v="130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x v="8"/>
    <n v="3760"/>
    <x v="0"/>
    <s v="US"/>
    <s v="USD"/>
    <n v="1465178400"/>
    <n v="1461985967"/>
    <b v="0"/>
    <x v="65"/>
    <b v="1"/>
    <s v="theater/plays"/>
    <n v="107.42857142857143"/>
    <n v="108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x v="23"/>
    <n v="4005"/>
    <x v="0"/>
    <s v="US"/>
    <s v="USD"/>
    <n v="1421009610"/>
    <n v="1419281610"/>
    <b v="0"/>
    <x v="51"/>
    <b v="1"/>
    <s v="theater/plays"/>
    <n v="100.125"/>
    <n v="101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x v="13"/>
    <n v="3100"/>
    <x v="0"/>
    <s v="GB"/>
    <s v="GBP"/>
    <n v="1423838916"/>
    <n v="1418654916"/>
    <b v="0"/>
    <x v="76"/>
    <b v="1"/>
    <s v="theater/plays"/>
    <n v="155"/>
    <n v="1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x v="13"/>
    <n v="2160"/>
    <x v="0"/>
    <s v="GB"/>
    <s v="GBP"/>
    <n v="1462878648"/>
    <n v="1461064248"/>
    <b v="0"/>
    <x v="209"/>
    <b v="1"/>
    <s v="theater/plays"/>
    <n v="108"/>
    <n v="1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x v="10"/>
    <n v="5526"/>
    <x v="0"/>
    <s v="US"/>
    <s v="USD"/>
    <n v="1456946487"/>
    <n v="1454354487"/>
    <b v="0"/>
    <x v="327"/>
    <b v="1"/>
    <s v="theater/plays"/>
    <n v="110.52"/>
    <n v="111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x v="30"/>
    <n v="2520"/>
    <x v="0"/>
    <s v="US"/>
    <s v="USD"/>
    <n v="1413383216"/>
    <n v="1410791216"/>
    <b v="0"/>
    <x v="244"/>
    <b v="1"/>
    <s v="theater/plays"/>
    <n v="100.8"/>
    <n v="101"/>
    <n v="63"/>
    <x v="1"/>
    <s v="plays"/>
    <x v="3699"/>
    <d v="2014-10-15T14:26:56"/>
  </r>
  <r>
    <n v="3700"/>
    <s v="Generations (Senior Project)"/>
    <s v="Help me produce the play I have written for my senior project!"/>
    <x v="2"/>
    <n v="606"/>
    <x v="0"/>
    <s v="US"/>
    <s v="USD"/>
    <n v="1412092800"/>
    <n v="1409493800"/>
    <b v="0"/>
    <x v="59"/>
    <b v="1"/>
    <s v="theater/plays"/>
    <n v="121.2"/>
    <n v="12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x v="15"/>
    <n v="1505"/>
    <x v="0"/>
    <s v="GB"/>
    <s v="GBP"/>
    <n v="1433422793"/>
    <n v="1430830793"/>
    <b v="0"/>
    <x v="70"/>
    <b v="1"/>
    <s v="theater/plays"/>
    <n v="100.33333333333334"/>
    <n v="101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x v="9"/>
    <n v="3275"/>
    <x v="0"/>
    <s v="GB"/>
    <s v="GBP"/>
    <n v="1468191540"/>
    <n v="1464958484"/>
    <b v="0"/>
    <x v="64"/>
    <b v="1"/>
    <s v="theater/plays"/>
    <n v="109.16666666666666"/>
    <n v="110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x v="405"/>
    <n v="1296"/>
    <x v="0"/>
    <s v="US"/>
    <s v="USD"/>
    <n v="1471071540"/>
    <n v="1467720388"/>
    <b v="0"/>
    <x v="209"/>
    <b v="1"/>
    <s v="theater/plays"/>
    <n v="123.42857142857142"/>
    <n v="124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x v="43"/>
    <n v="409.01"/>
    <x v="0"/>
    <s v="GB"/>
    <s v="GBP"/>
    <n v="1464712394"/>
    <n v="1459528394"/>
    <b v="0"/>
    <x v="74"/>
    <b v="1"/>
    <s v="theater/plays"/>
    <n v="136.33666666666667"/>
    <n v="137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x v="423"/>
    <n v="2925"/>
    <x v="0"/>
    <s v="US"/>
    <s v="USD"/>
    <n v="1403546400"/>
    <n v="1401714114"/>
    <b v="0"/>
    <x v="2"/>
    <b v="1"/>
    <s v="theater/plays"/>
    <n v="103.46657233816768"/>
    <n v="104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x v="15"/>
    <n v="1820"/>
    <x v="0"/>
    <s v="US"/>
    <s v="USD"/>
    <n v="1410558949"/>
    <n v="1409262949"/>
    <b v="0"/>
    <x v="62"/>
    <b v="1"/>
    <s v="theater/plays"/>
    <n v="121.33333333333334"/>
    <n v="122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x v="28"/>
    <n v="1860"/>
    <x v="0"/>
    <s v="US"/>
    <s v="USD"/>
    <n v="1469165160"/>
    <n v="1467335378"/>
    <b v="0"/>
    <x v="23"/>
    <b v="1"/>
    <s v="theater/plays"/>
    <n v="186"/>
    <n v="1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x v="176"/>
    <n v="2100"/>
    <x v="0"/>
    <s v="US"/>
    <s v="USD"/>
    <n v="1404444286"/>
    <n v="1403234686"/>
    <b v="0"/>
    <x v="70"/>
    <b v="1"/>
    <s v="theater/plays"/>
    <n v="300"/>
    <n v="300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x v="28"/>
    <n v="1082.5"/>
    <x v="0"/>
    <s v="GB"/>
    <s v="GBP"/>
    <n v="1403715546"/>
    <n v="1401123546"/>
    <b v="0"/>
    <x v="2"/>
    <b v="1"/>
    <s v="theater/plays"/>
    <n v="108.25"/>
    <n v="109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x v="46"/>
    <n v="1835"/>
    <x v="0"/>
    <s v="US"/>
    <s v="USD"/>
    <n v="1428068988"/>
    <n v="1425908988"/>
    <b v="0"/>
    <x v="74"/>
    <b v="1"/>
    <s v="theater/plays"/>
    <n v="141.15384615384616"/>
    <n v="142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x v="2"/>
    <n v="570"/>
    <x v="0"/>
    <s v="US"/>
    <s v="USD"/>
    <n v="1402848000"/>
    <n v="1400606573"/>
    <b v="0"/>
    <x v="64"/>
    <b v="1"/>
    <s v="theater/plays"/>
    <n v="113.99999999999999"/>
    <n v="114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x v="51"/>
    <n v="11530"/>
    <x v="0"/>
    <s v="US"/>
    <s v="USD"/>
    <n v="1433055540"/>
    <n v="1431230867"/>
    <b v="0"/>
    <x v="201"/>
    <b v="1"/>
    <s v="theater/plays"/>
    <n v="153.73333333333335"/>
    <n v="15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x v="13"/>
    <n v="2030"/>
    <x v="0"/>
    <s v="US"/>
    <s v="USD"/>
    <n v="1465062166"/>
    <n v="1463334166"/>
    <b v="0"/>
    <x v="10"/>
    <b v="1"/>
    <s v="theater/plays"/>
    <n v="101.49999999999999"/>
    <n v="102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x v="3"/>
    <n v="10235"/>
    <x v="0"/>
    <s v="US"/>
    <s v="USD"/>
    <n v="1432612740"/>
    <n v="1429881667"/>
    <b v="0"/>
    <x v="174"/>
    <b v="1"/>
    <s v="theater/plays"/>
    <n v="102.35000000000001"/>
    <n v="103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x v="8"/>
    <n v="3590"/>
    <x v="0"/>
    <s v="GB"/>
    <s v="GBP"/>
    <n v="1427806320"/>
    <n v="1422834819"/>
    <b v="0"/>
    <x v="74"/>
    <b v="1"/>
    <s v="theater/plays"/>
    <n v="102.57142857142858"/>
    <n v="103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x v="134"/>
    <n v="1246"/>
    <x v="0"/>
    <s v="US"/>
    <s v="USD"/>
    <n v="1453411109"/>
    <n v="1450819109"/>
    <b v="0"/>
    <x v="54"/>
    <b v="1"/>
    <s v="theater/plays"/>
    <n v="155.75"/>
    <n v="156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x v="23"/>
    <n v="4030"/>
    <x v="0"/>
    <s v="GB"/>
    <s v="GBP"/>
    <n v="1431204449"/>
    <n v="1428526049"/>
    <b v="0"/>
    <x v="62"/>
    <b v="1"/>
    <s v="theater/plays"/>
    <n v="100.75"/>
    <n v="1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x v="2"/>
    <n v="1197"/>
    <x v="0"/>
    <s v="GB"/>
    <s v="GBP"/>
    <n v="1425057075"/>
    <n v="1422465075"/>
    <b v="0"/>
    <x v="67"/>
    <b v="1"/>
    <s v="theater/plays"/>
    <n v="239.4"/>
    <n v="240"/>
    <n v="26.021739130434781"/>
    <x v="1"/>
    <s v="plays"/>
    <x v="3718"/>
    <d v="2015-02-27T17:11:15"/>
  </r>
  <r>
    <n v="3719"/>
    <s v="Corium"/>
    <s v="A new piece of physical theatre about love, regret and longing."/>
    <x v="48"/>
    <n v="420"/>
    <x v="0"/>
    <s v="GB"/>
    <s v="GBP"/>
    <n v="1434994266"/>
    <n v="1432402266"/>
    <b v="0"/>
    <x v="80"/>
    <b v="1"/>
    <s v="theater/plays"/>
    <n v="210"/>
    <n v="210"/>
    <n v="105"/>
    <x v="1"/>
    <s v="plays"/>
    <x v="3719"/>
    <d v="2015-06-22T17:31:06"/>
  </r>
  <r>
    <n v="3720"/>
    <s v="Lakotas and the American Theatre"/>
    <s v="Breaking the American Indian stereotype in the American Theatre."/>
    <x v="126"/>
    <n v="3449"/>
    <x v="0"/>
    <s v="US"/>
    <s v="USD"/>
    <n v="1435881006"/>
    <n v="1433980206"/>
    <b v="0"/>
    <x v="244"/>
    <b v="1"/>
    <s v="theater/plays"/>
    <n v="104.51515151515152"/>
    <n v="105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x v="10"/>
    <n v="5040"/>
    <x v="0"/>
    <s v="US"/>
    <s v="USD"/>
    <n v="1415230084"/>
    <n v="1413412084"/>
    <b v="0"/>
    <x v="34"/>
    <b v="1"/>
    <s v="theater/plays"/>
    <n v="100.8"/>
    <n v="101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x v="15"/>
    <n v="1668"/>
    <x v="0"/>
    <s v="CA"/>
    <s v="CAD"/>
    <n v="1455231540"/>
    <n v="1452614847"/>
    <b v="0"/>
    <x v="2"/>
    <b v="1"/>
    <s v="theater/plays"/>
    <n v="111.20000000000002"/>
    <n v="112"/>
    <n v="47.657142857142858"/>
    <x v="1"/>
    <s v="plays"/>
    <x v="3722"/>
    <d v="2016-02-11T22:59:00"/>
  </r>
  <r>
    <n v="3723"/>
    <s v="Beauty and the Beast"/>
    <s v="Saltmine Theatre Company present Beauty and the Beast:"/>
    <x v="37"/>
    <n v="4592"/>
    <x v="0"/>
    <s v="GB"/>
    <s v="GBP"/>
    <n v="1417374262"/>
    <n v="1414778662"/>
    <b v="0"/>
    <x v="287"/>
    <b v="1"/>
    <s v="theater/plays"/>
    <n v="102.04444444444445"/>
    <n v="103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x v="270"/>
    <n v="4409.55"/>
    <x v="0"/>
    <s v="GB"/>
    <s v="GBP"/>
    <n v="1462402800"/>
    <n v="1459856860"/>
    <b v="0"/>
    <x v="30"/>
    <b v="1"/>
    <s v="theater/plays"/>
    <n v="102.54767441860466"/>
    <n v="103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x v="43"/>
    <n v="381"/>
    <x v="0"/>
    <s v="GB"/>
    <s v="GBP"/>
    <n v="1455831000"/>
    <n v="1454366467"/>
    <b v="0"/>
    <x v="41"/>
    <b v="1"/>
    <s v="theater/plays"/>
    <n v="127"/>
    <n v="1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x v="16"/>
    <n v="2879"/>
    <x v="0"/>
    <s v="US"/>
    <s v="USD"/>
    <n v="1461963600"/>
    <n v="1459567371"/>
    <b v="0"/>
    <x v="67"/>
    <b v="1"/>
    <s v="theater/plays"/>
    <n v="338.70588235294122"/>
    <n v="33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x v="13"/>
    <n v="2015"/>
    <x v="0"/>
    <s v="US"/>
    <s v="USD"/>
    <n v="1476939300"/>
    <n v="1474273294"/>
    <b v="0"/>
    <x v="51"/>
    <b v="1"/>
    <s v="theater/plays"/>
    <n v="100.75"/>
    <n v="1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x v="22"/>
    <n v="1862"/>
    <x v="2"/>
    <s v="US"/>
    <s v="USD"/>
    <n v="1439957176"/>
    <n v="1437365176"/>
    <b v="0"/>
    <x v="162"/>
    <b v="0"/>
    <s v="theater/plays"/>
    <n v="9.31"/>
    <n v="10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x v="10"/>
    <n v="362"/>
    <x v="2"/>
    <s v="US"/>
    <s v="USD"/>
    <n v="1427082912"/>
    <n v="1423198512"/>
    <b v="0"/>
    <x v="81"/>
    <b v="0"/>
    <s v="theater/plays"/>
    <n v="7.24"/>
    <n v="8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x v="28"/>
    <n v="100"/>
    <x v="2"/>
    <s v="US"/>
    <s v="USD"/>
    <n v="1439828159"/>
    <n v="1437236159"/>
    <b v="0"/>
    <x v="29"/>
    <b v="0"/>
    <s v="theater/plays"/>
    <n v="10"/>
    <n v="10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x v="62"/>
    <n v="620"/>
    <x v="2"/>
    <s v="US"/>
    <s v="USD"/>
    <n v="1420860180"/>
    <n v="1418234646"/>
    <b v="0"/>
    <x v="8"/>
    <b v="0"/>
    <s v="theater/plays"/>
    <n v="11.272727272727273"/>
    <n v="12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x v="16"/>
    <n v="131"/>
    <x v="2"/>
    <s v="NL"/>
    <s v="EUR"/>
    <n v="1422100800"/>
    <n v="1416932133"/>
    <b v="0"/>
    <x v="80"/>
    <b v="0"/>
    <s v="theater/plays"/>
    <n v="15.411764705882353"/>
    <n v="16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x v="15"/>
    <n v="0"/>
    <x v="2"/>
    <s v="US"/>
    <s v="USD"/>
    <n v="1429396200"/>
    <n v="1428539708"/>
    <b v="0"/>
    <x v="78"/>
    <b v="0"/>
    <s v="theater/plays"/>
    <n v="0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x v="15"/>
    <n v="427"/>
    <x v="2"/>
    <s v="US"/>
    <s v="USD"/>
    <n v="1432589896"/>
    <n v="1427405896"/>
    <b v="0"/>
    <x v="63"/>
    <b v="0"/>
    <s v="theater/plays"/>
    <n v="28.466666666666669"/>
    <n v="29"/>
    <n v="61"/>
    <x v="1"/>
    <s v="plays"/>
    <x v="3734"/>
    <d v="2015-05-25T21:38:16"/>
  </r>
  <r>
    <n v="3735"/>
    <s v="Women Beware Women"/>
    <s v="Young Actor's taking on a Jacobean tragedy. Family, betrayal, love, lust, sex and death."/>
    <x v="325"/>
    <n v="20"/>
    <x v="2"/>
    <s v="GB"/>
    <s v="GBP"/>
    <n v="1432831089"/>
    <n v="1430239089"/>
    <b v="0"/>
    <x v="84"/>
    <b v="0"/>
    <s v="theater/plays"/>
    <n v="13.333333333333334"/>
    <n v="14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x v="15"/>
    <n v="10"/>
    <x v="2"/>
    <s v="GB"/>
    <s v="GBP"/>
    <n v="1427133600"/>
    <n v="1423847093"/>
    <b v="0"/>
    <x v="29"/>
    <b v="0"/>
    <s v="theater/plays"/>
    <n v="0.66666666666666674"/>
    <n v="1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x v="176"/>
    <n v="150"/>
    <x v="2"/>
    <s v="US"/>
    <s v="USD"/>
    <n v="1447311540"/>
    <n v="1445358903"/>
    <b v="0"/>
    <x v="80"/>
    <b v="0"/>
    <s v="theater/plays"/>
    <n v="21.428571428571427"/>
    <n v="22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x v="15"/>
    <n v="270"/>
    <x v="2"/>
    <s v="GB"/>
    <s v="GBP"/>
    <n v="1405461600"/>
    <n v="1403562705"/>
    <b v="0"/>
    <x v="79"/>
    <b v="0"/>
    <s v="theater/plays"/>
    <n v="18"/>
    <n v="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x v="23"/>
    <n v="805"/>
    <x v="2"/>
    <s v="GB"/>
    <s v="GBP"/>
    <n v="1468752468"/>
    <n v="1467024468"/>
    <b v="0"/>
    <x v="22"/>
    <b v="0"/>
    <s v="theater/plays"/>
    <n v="20.125"/>
    <n v="21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x v="13"/>
    <n v="358"/>
    <x v="2"/>
    <s v="US"/>
    <s v="USD"/>
    <n v="1407808438"/>
    <n v="1405217355"/>
    <b v="0"/>
    <x v="25"/>
    <b v="0"/>
    <s v="theater/plays"/>
    <n v="17.899999999999999"/>
    <n v="18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x v="22"/>
    <n v="0"/>
    <x v="2"/>
    <s v="US"/>
    <s v="USD"/>
    <n v="1450389950"/>
    <n v="1447797950"/>
    <b v="0"/>
    <x v="78"/>
    <b v="0"/>
    <s v="theater/plays"/>
    <n v="0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x v="10"/>
    <n v="100"/>
    <x v="2"/>
    <s v="US"/>
    <s v="USD"/>
    <n v="1409980144"/>
    <n v="1407388144"/>
    <b v="0"/>
    <x v="80"/>
    <b v="0"/>
    <s v="theater/plays"/>
    <n v="2"/>
    <n v="2"/>
    <n v="25"/>
    <x v="1"/>
    <s v="plays"/>
    <x v="3742"/>
    <d v="2014-09-06T05:09:04"/>
  </r>
  <r>
    <n v="3743"/>
    <s v="Down the Mississippi"/>
    <s v="I'm taking the Adventures of Huckleberry Finn puppet show down the Mississippi River!"/>
    <x v="41"/>
    <n v="0"/>
    <x v="2"/>
    <s v="US"/>
    <s v="USD"/>
    <n v="1404406964"/>
    <n v="1401814964"/>
    <b v="0"/>
    <x v="78"/>
    <b v="0"/>
    <s v="theater/plays"/>
    <n v="0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x v="38"/>
    <n v="0"/>
    <x v="2"/>
    <s v="US"/>
    <s v="USD"/>
    <n v="1404532740"/>
    <n v="1401823952"/>
    <b v="0"/>
    <x v="78"/>
    <b v="0"/>
    <s v="theater/plays"/>
    <n v="0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x v="213"/>
    <n v="10"/>
    <x v="2"/>
    <s v="US"/>
    <s v="USD"/>
    <n v="1407689102"/>
    <n v="1405097102"/>
    <b v="0"/>
    <x v="29"/>
    <b v="0"/>
    <s v="theater/plays"/>
    <n v="10"/>
    <n v="10"/>
    <n v="10"/>
    <x v="1"/>
    <s v="plays"/>
    <x v="3745"/>
    <d v="2014-08-10T16:45:02"/>
  </r>
  <r>
    <n v="3746"/>
    <s v="Stage Play Production - &quot;I Love You to Death&quot;"/>
    <s v="Generational curses CAN be broken...right?"/>
    <x v="0"/>
    <n v="202"/>
    <x v="2"/>
    <s v="US"/>
    <s v="USD"/>
    <n v="1475918439"/>
    <n v="1473326439"/>
    <b v="0"/>
    <x v="29"/>
    <b v="0"/>
    <s v="theater/plays"/>
    <n v="2.3764705882352941"/>
    <n v="3"/>
    <n v="202"/>
    <x v="1"/>
    <s v="plays"/>
    <x v="3746"/>
    <d v="2016-10-08T09:20:39"/>
  </r>
  <r>
    <n v="3747"/>
    <s v="Counting Stars"/>
    <s v="The world premiere of an astonishing new play by acclaimed writer Atiha Sen Gupta."/>
    <x v="30"/>
    <n v="25"/>
    <x v="2"/>
    <s v="GB"/>
    <s v="GBP"/>
    <n v="1436137140"/>
    <n v="1433833896"/>
    <b v="0"/>
    <x v="29"/>
    <b v="0"/>
    <s v="theater/plays"/>
    <n v="1"/>
    <n v="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x v="10"/>
    <n v="5176"/>
    <x v="0"/>
    <s v="US"/>
    <s v="USD"/>
    <n v="1455602340"/>
    <n v="1453827436"/>
    <b v="0"/>
    <x v="47"/>
    <b v="1"/>
    <s v="theater/musical"/>
    <n v="103.52"/>
    <n v="104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x v="2"/>
    <n v="525"/>
    <x v="0"/>
    <s v="US"/>
    <s v="USD"/>
    <n v="1461902340"/>
    <n v="1459220588"/>
    <b v="0"/>
    <x v="63"/>
    <b v="1"/>
    <s v="theater/musical"/>
    <n v="105"/>
    <n v="1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x v="12"/>
    <n v="6027"/>
    <x v="0"/>
    <s v="US"/>
    <s v="USD"/>
    <n v="1423555140"/>
    <n v="1421105608"/>
    <b v="0"/>
    <x v="33"/>
    <b v="1"/>
    <s v="theater/musical"/>
    <n v="100.44999999999999"/>
    <n v="101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x v="28"/>
    <n v="1326"/>
    <x v="0"/>
    <s v="US"/>
    <s v="USD"/>
    <n v="1459641073"/>
    <n v="1454460673"/>
    <b v="0"/>
    <x v="202"/>
    <b v="1"/>
    <s v="theater/musical"/>
    <n v="132.6"/>
    <n v="133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x v="2"/>
    <n v="565"/>
    <x v="0"/>
    <s v="GB"/>
    <s v="GBP"/>
    <n v="1476651600"/>
    <n v="1473189335"/>
    <b v="0"/>
    <x v="41"/>
    <b v="1"/>
    <s v="theater/musical"/>
    <n v="112.99999999999999"/>
    <n v="113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x v="10"/>
    <n v="5167"/>
    <x v="0"/>
    <s v="US"/>
    <s v="USD"/>
    <n v="1433289600"/>
    <n v="1430768800"/>
    <b v="0"/>
    <x v="209"/>
    <b v="1"/>
    <s v="theater/musical"/>
    <n v="103.34"/>
    <n v="104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x v="30"/>
    <n v="3000"/>
    <x v="0"/>
    <s v="US"/>
    <s v="USD"/>
    <n v="1406350740"/>
    <n v="1403125737"/>
    <b v="0"/>
    <x v="74"/>
    <b v="1"/>
    <s v="theater/musical"/>
    <n v="120"/>
    <n v="120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x v="131"/>
    <n v="713"/>
    <x v="0"/>
    <s v="GB"/>
    <s v="GBP"/>
    <n v="1460753307"/>
    <n v="1458161307"/>
    <b v="0"/>
    <x v="33"/>
    <b v="1"/>
    <s v="theater/musical"/>
    <n v="129.63636363636363"/>
    <n v="130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x v="37"/>
    <n v="4550"/>
    <x v="0"/>
    <s v="US"/>
    <s v="USD"/>
    <n v="1402515198"/>
    <n v="1399923198"/>
    <b v="0"/>
    <x v="57"/>
    <b v="1"/>
    <s v="theater/musical"/>
    <n v="101.11111111111111"/>
    <n v="102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x v="8"/>
    <n v="3798"/>
    <x v="0"/>
    <s v="US"/>
    <s v="USD"/>
    <n v="1417465515"/>
    <n v="1415737515"/>
    <b v="0"/>
    <x v="133"/>
    <b v="1"/>
    <s v="theater/musical"/>
    <n v="108.51428571428572"/>
    <n v="109"/>
    <n v="75.959999999999994"/>
    <x v="1"/>
    <s v="musical"/>
    <x v="3757"/>
    <d v="2014-12-01T20:25:15"/>
  </r>
  <r>
    <n v="3758"/>
    <s v="Luigi's Ladies"/>
    <s v="LUIGI'S LADIES: an original one-woman musical comedy"/>
    <x v="15"/>
    <n v="1535"/>
    <x v="0"/>
    <s v="US"/>
    <s v="USD"/>
    <n v="1400475600"/>
    <n v="1397819938"/>
    <b v="0"/>
    <x v="55"/>
    <b v="1"/>
    <s v="theater/musical"/>
    <n v="102.33333333333334"/>
    <n v="103"/>
    <n v="59.03846153846154"/>
    <x v="1"/>
    <s v="musical"/>
    <x v="3758"/>
    <d v="2014-05-19T05:00:00"/>
  </r>
  <r>
    <n v="3759"/>
    <s v="Pared Down Productions"/>
    <s v="A production company specializing in small-scale musicals"/>
    <x v="23"/>
    <n v="4409.7700000000004"/>
    <x v="0"/>
    <s v="US"/>
    <s v="USD"/>
    <n v="1440556553"/>
    <n v="1435372553"/>
    <b v="0"/>
    <x v="106"/>
    <b v="1"/>
    <s v="theater/musical"/>
    <n v="110.24425000000002"/>
    <n v="111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x v="10"/>
    <n v="5050.7700000000004"/>
    <x v="0"/>
    <s v="US"/>
    <s v="USD"/>
    <n v="1399293386"/>
    <n v="1397133386"/>
    <b v="0"/>
    <x v="110"/>
    <b v="1"/>
    <s v="theater/musical"/>
    <n v="101.0154"/>
    <n v="102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x v="2"/>
    <n v="500"/>
    <x v="0"/>
    <s v="GB"/>
    <s v="GBP"/>
    <n v="1439247600"/>
    <n v="1434625937"/>
    <b v="0"/>
    <x v="83"/>
    <b v="1"/>
    <s v="theater/musical"/>
    <n v="100"/>
    <n v="100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x v="21"/>
    <n v="1328"/>
    <x v="0"/>
    <s v="GB"/>
    <s v="GBP"/>
    <n v="1438543889"/>
    <n v="1436383889"/>
    <b v="0"/>
    <x v="33"/>
    <b v="1"/>
    <s v="theater/musical"/>
    <n v="106.24"/>
    <n v="107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x v="10"/>
    <n v="5000"/>
    <x v="0"/>
    <s v="US"/>
    <s v="USD"/>
    <n v="1427907626"/>
    <n v="1425319226"/>
    <b v="0"/>
    <x v="99"/>
    <b v="1"/>
    <s v="theater/musical"/>
    <n v="100"/>
    <n v="100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x v="15"/>
    <n v="1500"/>
    <x v="0"/>
    <s v="US"/>
    <s v="USD"/>
    <n v="1464482160"/>
    <n v="1462824832"/>
    <b v="0"/>
    <x v="74"/>
    <b v="1"/>
    <s v="theater/musical"/>
    <n v="100"/>
    <n v="100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x v="39"/>
    <n v="7942"/>
    <x v="0"/>
    <s v="US"/>
    <s v="USD"/>
    <n v="1406745482"/>
    <n v="1404153482"/>
    <b v="0"/>
    <x v="329"/>
    <b v="1"/>
    <s v="theater/musical"/>
    <n v="113.45714285714286"/>
    <n v="114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x v="3"/>
    <n v="10265.01"/>
    <x v="0"/>
    <s v="US"/>
    <s v="USD"/>
    <n v="1404360045"/>
    <n v="1401336045"/>
    <b v="0"/>
    <x v="93"/>
    <b v="1"/>
    <s v="theater/musical"/>
    <n v="102.65010000000001"/>
    <n v="103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x v="13"/>
    <n v="2335"/>
    <x v="0"/>
    <s v="US"/>
    <s v="USD"/>
    <n v="1425185940"/>
    <n v="1423960097"/>
    <b v="0"/>
    <x v="66"/>
    <b v="1"/>
    <s v="theater/musical"/>
    <n v="116.75"/>
    <n v="117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x v="23"/>
    <n v="4306.1099999999997"/>
    <x v="0"/>
    <s v="US"/>
    <s v="USD"/>
    <n v="1402594090"/>
    <n v="1400002090"/>
    <b v="0"/>
    <x v="6"/>
    <b v="1"/>
    <s v="theater/musical"/>
    <n v="107.65274999999998"/>
    <n v="108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x v="184"/>
    <n v="1100"/>
    <x v="0"/>
    <s v="US"/>
    <s v="USD"/>
    <n v="1460730079"/>
    <n v="1458138079"/>
    <b v="0"/>
    <x v="41"/>
    <b v="1"/>
    <s v="theater/musical"/>
    <n v="100"/>
    <n v="100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x v="13"/>
    <n v="2000"/>
    <x v="0"/>
    <s v="GB"/>
    <s v="GBP"/>
    <n v="1434234010"/>
    <n v="1431642010"/>
    <b v="0"/>
    <x v="9"/>
    <b v="1"/>
    <s v="theater/musical"/>
    <n v="100"/>
    <n v="100"/>
    <n v="100"/>
    <x v="1"/>
    <s v="musical"/>
    <x v="3770"/>
    <d v="2015-06-13T22:20:10"/>
  </r>
  <r>
    <n v="3771"/>
    <s v="COME OUT SWINGIN'!"/>
    <s v="I would like to make a demo recording of six songs from COME OUT SWINGIN'!"/>
    <x v="28"/>
    <n v="1460"/>
    <x v="0"/>
    <s v="US"/>
    <s v="USD"/>
    <n v="1463529600"/>
    <n v="1462307652"/>
    <b v="0"/>
    <x v="44"/>
    <b v="1"/>
    <s v="theater/musical"/>
    <n v="146"/>
    <n v="1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x v="10"/>
    <n v="5510"/>
    <x v="0"/>
    <s v="US"/>
    <s v="USD"/>
    <n v="1480399200"/>
    <n v="1478616506"/>
    <b v="0"/>
    <x v="51"/>
    <b v="1"/>
    <s v="theater/musical"/>
    <n v="110.2"/>
    <n v="111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x v="10"/>
    <n v="5410"/>
    <x v="0"/>
    <s v="US"/>
    <s v="USD"/>
    <n v="1479175680"/>
    <n v="1476317247"/>
    <b v="0"/>
    <x v="7"/>
    <b v="1"/>
    <s v="theater/musical"/>
    <n v="108.2"/>
    <n v="109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x v="30"/>
    <n v="2500"/>
    <x v="0"/>
    <s v="CA"/>
    <s v="CAD"/>
    <n v="1428606055"/>
    <n v="1427223655"/>
    <b v="0"/>
    <x v="20"/>
    <b v="1"/>
    <s v="theater/musical"/>
    <n v="100"/>
    <n v="100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x v="13"/>
    <n v="2005"/>
    <x v="0"/>
    <s v="US"/>
    <s v="USD"/>
    <n v="1428552000"/>
    <n v="1426199843"/>
    <b v="0"/>
    <x v="25"/>
    <b v="1"/>
    <s v="theater/musical"/>
    <n v="100.25"/>
    <n v="101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x v="6"/>
    <n v="8537"/>
    <x v="0"/>
    <s v="US"/>
    <s v="USD"/>
    <n v="1406854800"/>
    <n v="1403599778"/>
    <b v="0"/>
    <x v="225"/>
    <b v="1"/>
    <s v="theater/musical"/>
    <n v="106.71250000000001"/>
    <n v="107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x v="13"/>
    <n v="2864"/>
    <x v="0"/>
    <s v="US"/>
    <s v="USD"/>
    <n v="1411790400"/>
    <n v="1409884821"/>
    <b v="0"/>
    <x v="211"/>
    <b v="1"/>
    <s v="theater/musical"/>
    <n v="143.19999999999999"/>
    <n v="144"/>
    <n v="48.542372881355931"/>
    <x v="1"/>
    <s v="musical"/>
    <x v="3777"/>
    <d v="2014-09-27T04:00:00"/>
  </r>
  <r>
    <n v="3778"/>
    <s v="Give a Puppet a Hand"/>
    <s v="Sponsor an AVENUE Q puppet for The Barn Players April 2015 production."/>
    <x v="262"/>
    <n v="2521"/>
    <x v="0"/>
    <s v="US"/>
    <s v="USD"/>
    <n v="1423942780"/>
    <n v="1418758780"/>
    <b v="0"/>
    <x v="17"/>
    <b v="1"/>
    <s v="theater/musical"/>
    <n v="105.04166666666667"/>
    <n v="106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x v="36"/>
    <n v="15597"/>
    <x v="0"/>
    <s v="US"/>
    <s v="USD"/>
    <n v="1459010340"/>
    <n v="1456421940"/>
    <b v="0"/>
    <x v="248"/>
    <b v="1"/>
    <s v="theater/musical"/>
    <n v="103.98"/>
    <n v="104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x v="30"/>
    <n v="3000"/>
    <x v="0"/>
    <s v="US"/>
    <s v="USD"/>
    <n v="1436817960"/>
    <n v="1433999785"/>
    <b v="0"/>
    <x v="209"/>
    <b v="1"/>
    <s v="theater/musical"/>
    <n v="120"/>
    <n v="120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x v="37"/>
    <n v="4935"/>
    <x v="0"/>
    <s v="US"/>
    <s v="USD"/>
    <n v="1410210685"/>
    <n v="1408050685"/>
    <b v="0"/>
    <x v="47"/>
    <b v="1"/>
    <s v="theater/musical"/>
    <n v="109.66666666666667"/>
    <n v="110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x v="13"/>
    <n v="2035"/>
    <x v="0"/>
    <s v="GB"/>
    <s v="GBP"/>
    <n v="1469401200"/>
    <n v="1466887297"/>
    <b v="0"/>
    <x v="74"/>
    <b v="1"/>
    <s v="theater/musical"/>
    <n v="101.75"/>
    <n v="102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x v="38"/>
    <n v="1547"/>
    <x v="0"/>
    <s v="US"/>
    <s v="USD"/>
    <n v="1458057600"/>
    <n v="1455938520"/>
    <b v="0"/>
    <x v="54"/>
    <b v="1"/>
    <s v="theater/musical"/>
    <n v="128.91666666666666"/>
    <n v="129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x v="28"/>
    <n v="1150"/>
    <x v="0"/>
    <s v="CA"/>
    <s v="CAD"/>
    <n v="1468193532"/>
    <n v="1465601532"/>
    <b v="0"/>
    <x v="73"/>
    <b v="1"/>
    <s v="theater/musical"/>
    <n v="114.99999999999999"/>
    <n v="115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x v="13"/>
    <n v="3015"/>
    <x v="0"/>
    <s v="GB"/>
    <s v="GBP"/>
    <n v="1470132180"/>
    <n v="1467040769"/>
    <b v="0"/>
    <x v="209"/>
    <b v="1"/>
    <s v="theater/musical"/>
    <n v="150.75"/>
    <n v="15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x v="12"/>
    <n v="6658"/>
    <x v="0"/>
    <s v="US"/>
    <s v="USD"/>
    <n v="1464310475"/>
    <n v="1461718475"/>
    <b v="0"/>
    <x v="26"/>
    <b v="1"/>
    <s v="theater/musical"/>
    <n v="110.96666666666665"/>
    <n v="111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x v="18"/>
    <n v="351"/>
    <x v="0"/>
    <s v="US"/>
    <s v="USD"/>
    <n v="1436587140"/>
    <n v="1434113406"/>
    <b v="0"/>
    <x v="73"/>
    <b v="1"/>
    <s v="theater/musical"/>
    <n v="100.28571428571429"/>
    <n v="101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x v="96"/>
    <n v="500"/>
    <x v="2"/>
    <s v="US"/>
    <s v="USD"/>
    <n v="1450887480"/>
    <n v="1448469719"/>
    <b v="0"/>
    <x v="29"/>
    <b v="0"/>
    <s v="theater/musical"/>
    <n v="0.66666666666666674"/>
    <n v="1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x v="424"/>
    <n v="116"/>
    <x v="2"/>
    <s v="GB"/>
    <s v="GBP"/>
    <n v="1434395418"/>
    <n v="1431630618"/>
    <b v="0"/>
    <x v="80"/>
    <b v="0"/>
    <s v="theater/musical"/>
    <n v="3.267605633802817"/>
    <n v="4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x v="36"/>
    <n v="0"/>
    <x v="2"/>
    <s v="US"/>
    <s v="USD"/>
    <n v="1479834023"/>
    <n v="1477238423"/>
    <b v="0"/>
    <x v="78"/>
    <b v="0"/>
    <s v="theater/musical"/>
    <n v="0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x v="15"/>
    <n v="0"/>
    <x v="2"/>
    <s v="US"/>
    <s v="USD"/>
    <n v="1404664592"/>
    <n v="1399480592"/>
    <b v="0"/>
    <x v="78"/>
    <b v="0"/>
    <s v="theater/musical"/>
    <n v="0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x v="78"/>
    <n v="35"/>
    <x v="2"/>
    <s v="US"/>
    <s v="USD"/>
    <n v="1436957022"/>
    <n v="1434365022"/>
    <b v="0"/>
    <x v="84"/>
    <b v="0"/>
    <s v="theater/musical"/>
    <n v="0.27999999999999997"/>
    <n v="1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x v="39"/>
    <n v="4176"/>
    <x v="2"/>
    <s v="US"/>
    <s v="USD"/>
    <n v="1418769129"/>
    <n v="1416954729"/>
    <b v="0"/>
    <x v="54"/>
    <b v="0"/>
    <s v="theater/musical"/>
    <n v="59.657142857142851"/>
    <n v="60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x v="10"/>
    <n v="50"/>
    <x v="2"/>
    <s v="GB"/>
    <s v="GBP"/>
    <n v="1433685354"/>
    <n v="1431093354"/>
    <b v="0"/>
    <x v="29"/>
    <b v="0"/>
    <s v="theater/musical"/>
    <n v="1"/>
    <n v="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x v="20"/>
    <n v="10"/>
    <x v="2"/>
    <s v="GB"/>
    <s v="GBP"/>
    <n v="1440801000"/>
    <n v="1437042490"/>
    <b v="0"/>
    <x v="84"/>
    <b v="0"/>
    <s v="theater/musical"/>
    <n v="1.6666666666666667"/>
    <n v="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x v="290"/>
    <n v="1"/>
    <x v="2"/>
    <s v="US"/>
    <s v="USD"/>
    <n v="1484354556"/>
    <n v="1479170556"/>
    <b v="0"/>
    <x v="29"/>
    <b v="0"/>
    <s v="theater/musical"/>
    <n v="4.4444444444444444E-3"/>
    <n v="1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x v="12"/>
    <n v="5380"/>
    <x v="2"/>
    <s v="US"/>
    <s v="USD"/>
    <n v="1429564165"/>
    <n v="1426972165"/>
    <b v="0"/>
    <x v="77"/>
    <b v="0"/>
    <s v="theater/musical"/>
    <n v="89.666666666666657"/>
    <n v="90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x v="54"/>
    <n v="1025"/>
    <x v="2"/>
    <s v="US"/>
    <s v="USD"/>
    <n v="1407691248"/>
    <n v="1405099248"/>
    <b v="0"/>
    <x v="81"/>
    <b v="0"/>
    <s v="theater/musical"/>
    <n v="1.4642857142857144"/>
    <n v="2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x v="3"/>
    <n v="402"/>
    <x v="2"/>
    <s v="US"/>
    <s v="USD"/>
    <n v="1457734843"/>
    <n v="1455142843"/>
    <b v="0"/>
    <x v="80"/>
    <b v="0"/>
    <s v="theater/musical"/>
    <n v="4.0199999999999996"/>
    <n v="5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x v="29"/>
    <n v="881"/>
    <x v="2"/>
    <s v="US"/>
    <s v="USD"/>
    <n v="1420952340"/>
    <n v="1418146883"/>
    <b v="0"/>
    <x v="38"/>
    <b v="0"/>
    <s v="theater/musical"/>
    <n v="4.004545454545454"/>
    <n v="5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x v="10"/>
    <n v="426"/>
    <x v="2"/>
    <s v="US"/>
    <s v="USD"/>
    <n v="1420215216"/>
    <n v="1417536816"/>
    <b v="0"/>
    <x v="82"/>
    <b v="0"/>
    <s v="theater/musical"/>
    <n v="8.52"/>
    <n v="9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x v="9"/>
    <n v="0"/>
    <x v="2"/>
    <s v="US"/>
    <s v="USD"/>
    <n v="1445482906"/>
    <n v="1442890906"/>
    <b v="0"/>
    <x v="78"/>
    <b v="0"/>
    <s v="theater/musical"/>
    <n v="0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x v="14"/>
    <n v="2358"/>
    <x v="2"/>
    <s v="US"/>
    <s v="USD"/>
    <n v="1457133568"/>
    <n v="1454541568"/>
    <b v="0"/>
    <x v="244"/>
    <b v="0"/>
    <s v="theater/musical"/>
    <n v="19.650000000000002"/>
    <n v="20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x v="6"/>
    <n v="0"/>
    <x v="2"/>
    <s v="US"/>
    <s v="USD"/>
    <n v="1469948400"/>
    <n v="1465172024"/>
    <b v="0"/>
    <x v="78"/>
    <b v="0"/>
    <s v="theater/musical"/>
    <n v="0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x v="60"/>
    <n v="3"/>
    <x v="2"/>
    <s v="US"/>
    <s v="USD"/>
    <n v="1411852640"/>
    <n v="1406668640"/>
    <b v="0"/>
    <x v="84"/>
    <b v="0"/>
    <s v="theater/musical"/>
    <n v="2E-3"/>
    <n v="1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x v="51"/>
    <n v="5"/>
    <x v="2"/>
    <s v="AU"/>
    <s v="AUD"/>
    <n v="1404022381"/>
    <n v="1402294381"/>
    <b v="0"/>
    <x v="29"/>
    <b v="0"/>
    <s v="theater/musical"/>
    <n v="6.6666666666666666E-2"/>
    <n v="1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x v="15"/>
    <n v="455"/>
    <x v="2"/>
    <s v="US"/>
    <s v="USD"/>
    <n v="1428097739"/>
    <n v="1427492939"/>
    <b v="0"/>
    <x v="82"/>
    <b v="0"/>
    <s v="theater/musical"/>
    <n v="30.333333333333336"/>
    <n v="31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x v="28"/>
    <n v="1000"/>
    <x v="0"/>
    <s v="GB"/>
    <s v="GBP"/>
    <n v="1429955619"/>
    <n v="1424775219"/>
    <b v="0"/>
    <x v="54"/>
    <b v="1"/>
    <s v="theater/plays"/>
    <n v="100"/>
    <n v="100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x v="13"/>
    <n v="2025"/>
    <x v="0"/>
    <s v="GB"/>
    <s v="GBP"/>
    <n v="1406761200"/>
    <n v="1402403907"/>
    <b v="0"/>
    <x v="44"/>
    <b v="1"/>
    <s v="theater/plays"/>
    <n v="101.25"/>
    <n v="102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x v="15"/>
    <n v="1826"/>
    <x v="0"/>
    <s v="US"/>
    <s v="USD"/>
    <n v="1426965758"/>
    <n v="1424377358"/>
    <b v="0"/>
    <x v="55"/>
    <b v="1"/>
    <s v="theater/plays"/>
    <n v="121.73333333333333"/>
    <n v="122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x v="49"/>
    <n v="825"/>
    <x v="0"/>
    <s v="GB"/>
    <s v="GBP"/>
    <n v="1464692400"/>
    <n v="1461769373"/>
    <b v="0"/>
    <x v="10"/>
    <b v="1"/>
    <s v="theater/plays"/>
    <n v="330"/>
    <n v="330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x v="13"/>
    <n v="2191"/>
    <x v="0"/>
    <s v="CA"/>
    <s v="CAD"/>
    <n v="1433131140"/>
    <n v="1429120908"/>
    <b v="0"/>
    <x v="202"/>
    <b v="1"/>
    <s v="theater/plays"/>
    <n v="109.55"/>
    <n v="110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x v="190"/>
    <n v="2119.9899999999998"/>
    <x v="0"/>
    <s v="US"/>
    <s v="USD"/>
    <n v="1465940580"/>
    <n v="1462603021"/>
    <b v="0"/>
    <x v="74"/>
    <b v="1"/>
    <s v="theater/plays"/>
    <n v="100.95190476190474"/>
    <n v="101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x v="15"/>
    <n v="2102"/>
    <x v="0"/>
    <s v="US"/>
    <s v="USD"/>
    <n v="1427860740"/>
    <n v="1424727712"/>
    <b v="0"/>
    <x v="69"/>
    <b v="1"/>
    <s v="theater/plays"/>
    <n v="140.13333333333333"/>
    <n v="141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x v="28"/>
    <n v="1000.01"/>
    <x v="0"/>
    <s v="GB"/>
    <s v="GBP"/>
    <n v="1440111600"/>
    <n v="1437545657"/>
    <b v="0"/>
    <x v="9"/>
    <b v="1"/>
    <s v="theater/plays"/>
    <n v="100.001"/>
    <n v="1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x v="15"/>
    <n v="1788.57"/>
    <x v="0"/>
    <s v="US"/>
    <s v="USD"/>
    <n v="1405614823"/>
    <n v="1403022823"/>
    <b v="0"/>
    <x v="77"/>
    <b v="1"/>
    <s v="theater/plays"/>
    <n v="119.238"/>
    <n v="120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x v="13"/>
    <n v="2145"/>
    <x v="0"/>
    <s v="US"/>
    <s v="USD"/>
    <n v="1445659140"/>
    <n v="1444236216"/>
    <b v="0"/>
    <x v="9"/>
    <b v="1"/>
    <s v="theater/plays"/>
    <n v="107.25"/>
    <n v="108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x v="49"/>
    <n v="570"/>
    <x v="0"/>
    <s v="US"/>
    <s v="USD"/>
    <n v="1426187582"/>
    <n v="1423599182"/>
    <b v="0"/>
    <x v="73"/>
    <b v="1"/>
    <s v="theater/plays"/>
    <n v="227.99999999999997"/>
    <n v="22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x v="28"/>
    <n v="1064"/>
    <x v="0"/>
    <s v="US"/>
    <s v="USD"/>
    <n v="1437166920"/>
    <n v="1435554104"/>
    <b v="0"/>
    <x v="55"/>
    <b v="1"/>
    <s v="theater/plays"/>
    <n v="106.4"/>
    <n v="107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x v="43"/>
    <n v="430"/>
    <x v="0"/>
    <s v="GB"/>
    <s v="GBP"/>
    <n v="1436110717"/>
    <n v="1433518717"/>
    <b v="0"/>
    <x v="9"/>
    <b v="1"/>
    <s v="theater/plays"/>
    <n v="143.33333333333334"/>
    <n v="144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x v="8"/>
    <n v="3659"/>
    <x v="0"/>
    <s v="US"/>
    <s v="USD"/>
    <n v="1451881207"/>
    <n v="1449116407"/>
    <b v="0"/>
    <x v="67"/>
    <b v="1"/>
    <s v="theater/plays"/>
    <n v="104.54285714285714"/>
    <n v="105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x v="10"/>
    <n v="5501"/>
    <x v="0"/>
    <s v="DE"/>
    <s v="EUR"/>
    <n v="1453244340"/>
    <n v="1448136417"/>
    <b v="0"/>
    <x v="88"/>
    <b v="1"/>
    <s v="theater/plays"/>
    <n v="110.02000000000001"/>
    <n v="11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x v="30"/>
    <n v="2650"/>
    <x v="0"/>
    <s v="US"/>
    <s v="USD"/>
    <n v="1437364740"/>
    <n v="1434405044"/>
    <b v="0"/>
    <x v="14"/>
    <b v="1"/>
    <s v="theater/plays"/>
    <n v="106"/>
    <n v="1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x v="49"/>
    <n v="270"/>
    <x v="0"/>
    <s v="GB"/>
    <s v="GBP"/>
    <n v="1470058860"/>
    <n v="1469026903"/>
    <b v="0"/>
    <x v="63"/>
    <b v="1"/>
    <s v="theater/plays"/>
    <n v="108"/>
    <n v="1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x v="10"/>
    <n v="5271"/>
    <x v="0"/>
    <s v="US"/>
    <s v="USD"/>
    <n v="1434505214"/>
    <n v="1432690814"/>
    <b v="0"/>
    <x v="72"/>
    <b v="1"/>
    <s v="theater/plays"/>
    <n v="105.42"/>
    <n v="106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x v="20"/>
    <n v="715"/>
    <x v="0"/>
    <s v="GB"/>
    <s v="GBP"/>
    <n v="1430993394"/>
    <n v="1428401394"/>
    <b v="0"/>
    <x v="55"/>
    <b v="1"/>
    <s v="theater/plays"/>
    <n v="119.16666666666667"/>
    <n v="120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x v="9"/>
    <n v="4580"/>
    <x v="0"/>
    <s v="GB"/>
    <s v="GBP"/>
    <n v="1427414400"/>
    <n v="1422656201"/>
    <b v="0"/>
    <x v="71"/>
    <b v="1"/>
    <s v="theater/plays"/>
    <n v="152.66666666666666"/>
    <n v="153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x v="10"/>
    <n v="5000"/>
    <x v="0"/>
    <s v="US"/>
    <s v="USD"/>
    <n v="1420033187"/>
    <n v="1414845587"/>
    <b v="0"/>
    <x v="33"/>
    <b v="1"/>
    <s v="theater/plays"/>
    <n v="100"/>
    <n v="100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x v="2"/>
    <n v="501"/>
    <x v="0"/>
    <s v="US"/>
    <s v="USD"/>
    <n v="1472676371"/>
    <n v="1470948371"/>
    <b v="0"/>
    <x v="22"/>
    <b v="1"/>
    <s v="theater/plays"/>
    <n v="100.2"/>
    <n v="101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x v="213"/>
    <n v="225"/>
    <x v="0"/>
    <s v="US"/>
    <s v="USD"/>
    <n v="1464371211"/>
    <n v="1463161611"/>
    <b v="0"/>
    <x v="83"/>
    <b v="1"/>
    <s v="theater/plays"/>
    <n v="225"/>
    <n v="2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x v="2"/>
    <n v="530.11"/>
    <x v="0"/>
    <s v="US"/>
    <s v="USD"/>
    <n v="1415222545"/>
    <n v="1413404545"/>
    <b v="0"/>
    <x v="82"/>
    <b v="1"/>
    <s v="theater/plays"/>
    <n v="106.02199999999999"/>
    <n v="107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x v="38"/>
    <n v="1256"/>
    <x v="0"/>
    <s v="US"/>
    <s v="USD"/>
    <n v="1455936335"/>
    <n v="1452048335"/>
    <b v="0"/>
    <x v="82"/>
    <b v="1"/>
    <s v="theater/plays"/>
    <n v="104.66666666666666"/>
    <n v="105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x v="38"/>
    <n v="1400"/>
    <x v="0"/>
    <s v="CA"/>
    <s v="CAD"/>
    <n v="1417460940"/>
    <n v="1416516972"/>
    <b v="0"/>
    <x v="9"/>
    <b v="1"/>
    <s v="theater/plays"/>
    <n v="116.66666666666667"/>
    <n v="11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x v="9"/>
    <n v="3271"/>
    <x v="0"/>
    <s v="GB"/>
    <s v="GBP"/>
    <n v="1434624067"/>
    <n v="1432032067"/>
    <b v="0"/>
    <x v="7"/>
    <b v="1"/>
    <s v="theater/plays"/>
    <n v="109.03333333333333"/>
    <n v="110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x v="48"/>
    <n v="320"/>
    <x v="0"/>
    <s v="GB"/>
    <s v="GBP"/>
    <n v="1461278208"/>
    <n v="1459463808"/>
    <b v="0"/>
    <x v="22"/>
    <b v="1"/>
    <s v="theater/plays"/>
    <n v="160"/>
    <n v="160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x v="134"/>
    <n v="900"/>
    <x v="0"/>
    <s v="US"/>
    <s v="USD"/>
    <n v="1470197340"/>
    <n v="1467497652"/>
    <b v="0"/>
    <x v="25"/>
    <b v="1"/>
    <s v="theater/plays"/>
    <n v="112.5"/>
    <n v="113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x v="13"/>
    <n v="2042"/>
    <x v="0"/>
    <s v="GB"/>
    <s v="GBP"/>
    <n v="1435947758"/>
    <n v="1432837358"/>
    <b v="0"/>
    <x v="57"/>
    <b v="1"/>
    <s v="theater/plays"/>
    <n v="102.1"/>
    <n v="103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x v="57"/>
    <n v="100824"/>
    <x v="0"/>
    <s v="SE"/>
    <s v="SEK"/>
    <n v="1432314209"/>
    <n v="1429722209"/>
    <b v="0"/>
    <x v="61"/>
    <b v="1"/>
    <s v="theater/plays"/>
    <n v="100.824"/>
    <n v="101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x v="13"/>
    <n v="2025"/>
    <x v="0"/>
    <s v="US"/>
    <s v="USD"/>
    <n v="1438226724"/>
    <n v="1433042724"/>
    <b v="0"/>
    <x v="58"/>
    <b v="1"/>
    <s v="theater/plays"/>
    <n v="101.25"/>
    <n v="102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x v="332"/>
    <n v="65"/>
    <x v="0"/>
    <s v="GB"/>
    <s v="GBP"/>
    <n v="1459180229"/>
    <n v="1457023829"/>
    <b v="0"/>
    <x v="83"/>
    <b v="1"/>
    <s v="theater/plays"/>
    <n v="6500"/>
    <n v="6500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x v="3"/>
    <n v="872"/>
    <x v="2"/>
    <s v="US"/>
    <s v="USD"/>
    <n v="1405882287"/>
    <n v="1400698287"/>
    <b v="1"/>
    <x v="69"/>
    <b v="0"/>
    <s v="theater/plays"/>
    <n v="8.7200000000000006"/>
    <n v="9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x v="10"/>
    <n v="1097"/>
    <x v="2"/>
    <s v="GB"/>
    <s v="GBP"/>
    <n v="1399809052"/>
    <n v="1397217052"/>
    <b v="1"/>
    <x v="23"/>
    <b v="0"/>
    <s v="theater/plays"/>
    <n v="21.94"/>
    <n v="22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x v="10"/>
    <n v="1065"/>
    <x v="2"/>
    <s v="US"/>
    <s v="USD"/>
    <n v="1401587064"/>
    <n v="1399427064"/>
    <b v="1"/>
    <x v="10"/>
    <b v="0"/>
    <s v="theater/plays"/>
    <n v="21.3"/>
    <n v="22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x v="336"/>
    <n v="4066"/>
    <x v="2"/>
    <s v="US"/>
    <s v="USD"/>
    <n v="1401778740"/>
    <n v="1399474134"/>
    <b v="1"/>
    <x v="133"/>
    <b v="0"/>
    <s v="theater/plays"/>
    <n v="41.489795918367342"/>
    <n v="42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x v="79"/>
    <n v="842"/>
    <x v="2"/>
    <s v="US"/>
    <s v="USD"/>
    <n v="1443711774"/>
    <n v="1441119774"/>
    <b v="1"/>
    <x v="8"/>
    <b v="0"/>
    <s v="theater/plays"/>
    <n v="2.105"/>
    <n v="3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x v="39"/>
    <n v="189"/>
    <x v="2"/>
    <s v="US"/>
    <s v="USD"/>
    <n v="1412405940"/>
    <n v="1409721542"/>
    <b v="1"/>
    <x v="22"/>
    <b v="0"/>
    <s v="theater/plays"/>
    <n v="2.7"/>
    <n v="3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x v="124"/>
    <n v="1697"/>
    <x v="2"/>
    <s v="US"/>
    <s v="USD"/>
    <n v="1437283391"/>
    <n v="1433395391"/>
    <b v="1"/>
    <x v="82"/>
    <b v="0"/>
    <s v="theater/plays"/>
    <n v="16.161904761904761"/>
    <n v="17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x v="93"/>
    <n v="2129"/>
    <x v="2"/>
    <s v="US"/>
    <s v="USD"/>
    <n v="1445196989"/>
    <n v="1442604989"/>
    <b v="1"/>
    <x v="68"/>
    <b v="0"/>
    <s v="theater/plays"/>
    <n v="16.376923076923077"/>
    <n v="17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x v="11"/>
    <n v="2113"/>
    <x v="2"/>
    <s v="DE"/>
    <s v="EUR"/>
    <n v="1434047084"/>
    <n v="1431455084"/>
    <b v="1"/>
    <x v="33"/>
    <b v="0"/>
    <s v="theater/plays"/>
    <n v="7.043333333333333"/>
    <n v="8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x v="28"/>
    <n v="38"/>
    <x v="2"/>
    <s v="US"/>
    <s v="USD"/>
    <n v="1420081143"/>
    <n v="1417489143"/>
    <b v="1"/>
    <x v="80"/>
    <b v="0"/>
    <s v="theater/plays"/>
    <n v="3.8"/>
    <n v="4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x v="30"/>
    <n v="852"/>
    <x v="2"/>
    <s v="GB"/>
    <s v="GBP"/>
    <n v="1437129179"/>
    <n v="1434537179"/>
    <b v="1"/>
    <x v="54"/>
    <b v="0"/>
    <s v="theater/plays"/>
    <n v="34.08"/>
    <n v="35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x v="3"/>
    <n v="20"/>
    <x v="2"/>
    <s v="US"/>
    <s v="USD"/>
    <n v="1427427276"/>
    <n v="1425270876"/>
    <b v="0"/>
    <x v="84"/>
    <b v="0"/>
    <s v="theater/plays"/>
    <n v="0.2"/>
    <n v="1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x v="57"/>
    <n v="26"/>
    <x v="2"/>
    <s v="US"/>
    <s v="USD"/>
    <n v="1409602178"/>
    <n v="1406578178"/>
    <b v="0"/>
    <x v="84"/>
    <b v="0"/>
    <s v="theater/plays"/>
    <n v="2.5999999999999999E-2"/>
    <n v="1"/>
    <n v="13"/>
    <x v="1"/>
    <s v="plays"/>
    <x v="3853"/>
    <d v="2014-09-01T20:09:38"/>
  </r>
  <r>
    <n v="3854"/>
    <s v="The Case Of Soghomon Tehlirian"/>
    <s v="A play dedicated to the 100th anniversary of the Armenian Genocide."/>
    <x v="34"/>
    <n v="1788"/>
    <x v="2"/>
    <s v="US"/>
    <s v="USD"/>
    <n v="1431206058"/>
    <n v="1428614058"/>
    <b v="0"/>
    <x v="9"/>
    <b v="0"/>
    <s v="theater/plays"/>
    <n v="16.254545454545454"/>
    <n v="17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x v="28"/>
    <n v="25"/>
    <x v="2"/>
    <s v="US"/>
    <s v="USD"/>
    <n v="1427408271"/>
    <n v="1424819871"/>
    <b v="0"/>
    <x v="29"/>
    <b v="0"/>
    <s v="theater/plays"/>
    <n v="2.5"/>
    <n v="3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x v="10"/>
    <n v="1"/>
    <x v="2"/>
    <s v="US"/>
    <s v="USD"/>
    <n v="1425833403"/>
    <n v="1423245003"/>
    <b v="0"/>
    <x v="29"/>
    <b v="0"/>
    <s v="theater/plays"/>
    <n v="0.02"/>
    <n v="1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x v="10"/>
    <n v="260"/>
    <x v="2"/>
    <s v="US"/>
    <s v="USD"/>
    <n v="1406913120"/>
    <n v="1404927690"/>
    <b v="0"/>
    <x v="80"/>
    <b v="0"/>
    <s v="theater/plays"/>
    <n v="5.2"/>
    <n v="6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x v="2"/>
    <n v="10"/>
    <x v="2"/>
    <s v="GB"/>
    <s v="GBP"/>
    <n v="1432328400"/>
    <n v="1430734844"/>
    <b v="0"/>
    <x v="29"/>
    <b v="0"/>
    <s v="theater/plays"/>
    <n v="2"/>
    <n v="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x v="30"/>
    <n v="1"/>
    <x v="2"/>
    <s v="US"/>
    <s v="USD"/>
    <n v="1403730000"/>
    <n v="1401485207"/>
    <b v="0"/>
    <x v="29"/>
    <b v="0"/>
    <s v="theater/plays"/>
    <n v="0.04"/>
    <n v="1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x v="12"/>
    <n v="1060"/>
    <x v="2"/>
    <s v="US"/>
    <s v="USD"/>
    <n v="1407858710"/>
    <n v="1405266710"/>
    <b v="0"/>
    <x v="62"/>
    <b v="0"/>
    <s v="theater/plays"/>
    <n v="17.666666666666668"/>
    <n v="18"/>
    <n v="81.538461538461533"/>
    <x v="1"/>
    <s v="plays"/>
    <x v="3860"/>
    <d v="2014-08-12T15:51:50"/>
  </r>
  <r>
    <n v="3861"/>
    <s v="READY OR NOT HERE I COME"/>
    <s v="THE COMING OF THE LORD!"/>
    <x v="13"/>
    <n v="100"/>
    <x v="2"/>
    <s v="US"/>
    <s v="USD"/>
    <n v="1415828820"/>
    <n v="1412258977"/>
    <b v="0"/>
    <x v="29"/>
    <b v="0"/>
    <s v="theater/plays"/>
    <n v="5"/>
    <n v="5"/>
    <n v="100"/>
    <x v="1"/>
    <s v="plays"/>
    <x v="3861"/>
    <d v="2014-11-12T21:47:00"/>
  </r>
  <r>
    <n v="3862"/>
    <s v="The Container Play"/>
    <s v="The hit immersive theatre experience of England comes to Corpus Christi!"/>
    <x v="51"/>
    <n v="1"/>
    <x v="2"/>
    <s v="US"/>
    <s v="USD"/>
    <n v="1473699540"/>
    <n v="1472451356"/>
    <b v="0"/>
    <x v="29"/>
    <b v="0"/>
    <s v="theater/plays"/>
    <n v="1.3333333333333334E-2"/>
    <n v="1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x v="12"/>
    <n v="0"/>
    <x v="2"/>
    <s v="US"/>
    <s v="USD"/>
    <n v="1446739905"/>
    <n v="1441552305"/>
    <b v="0"/>
    <x v="78"/>
    <b v="0"/>
    <s v="theater/plays"/>
    <n v="0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x v="10"/>
    <n v="60"/>
    <x v="2"/>
    <s v="US"/>
    <s v="USD"/>
    <n v="1447799054"/>
    <n v="1445203454"/>
    <b v="0"/>
    <x v="83"/>
    <b v="0"/>
    <s v="theater/plays"/>
    <n v="1.2"/>
    <n v="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x v="425"/>
    <n v="650"/>
    <x v="2"/>
    <s v="CA"/>
    <s v="CAD"/>
    <n v="1409376600"/>
    <n v="1405957098"/>
    <b v="0"/>
    <x v="25"/>
    <b v="0"/>
    <s v="theater/plays"/>
    <n v="26.937422295897225"/>
    <n v="27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x v="13"/>
    <n v="11"/>
    <x v="2"/>
    <s v="US"/>
    <s v="USD"/>
    <n v="1458703740"/>
    <n v="1454453021"/>
    <b v="0"/>
    <x v="84"/>
    <b v="0"/>
    <s v="theater/plays"/>
    <n v="0.54999999999999993"/>
    <n v="1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x v="13"/>
    <n v="251"/>
    <x v="2"/>
    <s v="US"/>
    <s v="USD"/>
    <n v="1466278339"/>
    <n v="1463686339"/>
    <b v="0"/>
    <x v="81"/>
    <b v="0"/>
    <s v="theater/plays"/>
    <n v="12.55"/>
    <n v="13"/>
    <n v="50.2"/>
    <x v="1"/>
    <s v="plays"/>
    <x v="3867"/>
    <d v="2016-06-18T19:32:19"/>
  </r>
  <r>
    <n v="3868"/>
    <s v="1000 words (Canceled)"/>
    <s v="New collection of music by Scott Evan Davis!"/>
    <x v="10"/>
    <n v="10"/>
    <x v="1"/>
    <s v="GB"/>
    <s v="GBP"/>
    <n v="1410191405"/>
    <n v="1408031405"/>
    <b v="0"/>
    <x v="29"/>
    <b v="0"/>
    <s v="theater/musical"/>
    <n v="0.2"/>
    <n v="1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x v="426"/>
    <n v="452"/>
    <x v="1"/>
    <s v="US"/>
    <s v="USD"/>
    <n v="1426302660"/>
    <n v="1423761792"/>
    <b v="0"/>
    <x v="41"/>
    <b v="0"/>
    <s v="theater/musical"/>
    <n v="3.4474868431088401"/>
    <n v="4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x v="3"/>
    <n v="1500"/>
    <x v="1"/>
    <s v="US"/>
    <s v="USD"/>
    <n v="1404360478"/>
    <n v="1401768478"/>
    <b v="0"/>
    <x v="73"/>
    <b v="0"/>
    <s v="theater/musical"/>
    <n v="15"/>
    <n v="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x v="15"/>
    <n v="40"/>
    <x v="1"/>
    <s v="US"/>
    <s v="USD"/>
    <n v="1490809450"/>
    <n v="1485629050"/>
    <b v="0"/>
    <x v="83"/>
    <b v="0"/>
    <s v="theater/musical"/>
    <n v="2.666666666666667"/>
    <n v="3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x v="36"/>
    <n v="0"/>
    <x v="1"/>
    <s v="US"/>
    <s v="USD"/>
    <n v="1439522996"/>
    <n v="1435202996"/>
    <b v="0"/>
    <x v="78"/>
    <b v="0"/>
    <s v="theater/musical"/>
    <n v="0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x v="62"/>
    <n v="0"/>
    <x v="1"/>
    <s v="US"/>
    <s v="USD"/>
    <n v="1444322535"/>
    <n v="1441730535"/>
    <b v="0"/>
    <x v="78"/>
    <b v="0"/>
    <s v="theater/musical"/>
    <n v="0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x v="420"/>
    <n v="0"/>
    <x v="1"/>
    <s v="NZ"/>
    <s v="NZD"/>
    <n v="1422061200"/>
    <n v="1420244622"/>
    <b v="0"/>
    <x v="78"/>
    <b v="0"/>
    <s v="theater/musical"/>
    <n v="0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x v="11"/>
    <n v="0"/>
    <x v="1"/>
    <s v="DK"/>
    <s v="DKK"/>
    <n v="1472896800"/>
    <n v="1472804365"/>
    <b v="0"/>
    <x v="78"/>
    <b v="0"/>
    <s v="theater/musical"/>
    <n v="0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x v="195"/>
    <n v="2059"/>
    <x v="1"/>
    <s v="GB"/>
    <s v="GBP"/>
    <n v="1454425128"/>
    <n v="1451833128"/>
    <b v="0"/>
    <x v="67"/>
    <b v="0"/>
    <s v="theater/musical"/>
    <n v="52.794871794871788"/>
    <n v="53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x v="31"/>
    <n v="1241"/>
    <x v="1"/>
    <s v="US"/>
    <s v="USD"/>
    <n v="1481213752"/>
    <n v="1478621752"/>
    <b v="0"/>
    <x v="25"/>
    <b v="0"/>
    <s v="theater/musical"/>
    <n v="4.9639999999999995"/>
    <n v="5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x v="102"/>
    <n v="10"/>
    <x v="1"/>
    <s v="US"/>
    <s v="USD"/>
    <n v="1435636740"/>
    <n v="1433014746"/>
    <b v="0"/>
    <x v="29"/>
    <b v="0"/>
    <s v="theater/musical"/>
    <n v="5.5555555555555552E-2"/>
    <n v="1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x v="36"/>
    <n v="0"/>
    <x v="1"/>
    <s v="GB"/>
    <s v="GBP"/>
    <n v="1422218396"/>
    <n v="1419626396"/>
    <b v="0"/>
    <x v="78"/>
    <b v="0"/>
    <s v="theater/musical"/>
    <n v="0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x v="51"/>
    <n v="980"/>
    <x v="1"/>
    <s v="GB"/>
    <s v="GBP"/>
    <n v="1406761200"/>
    <n v="1403724820"/>
    <b v="0"/>
    <x v="57"/>
    <b v="0"/>
    <s v="theater/musical"/>
    <n v="13.066666666666665"/>
    <n v="14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x v="2"/>
    <n v="25"/>
    <x v="1"/>
    <s v="US"/>
    <s v="USD"/>
    <n v="1487550399"/>
    <n v="1484958399"/>
    <b v="0"/>
    <x v="29"/>
    <b v="0"/>
    <s v="theater/musical"/>
    <n v="5"/>
    <n v="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x v="11"/>
    <n v="0"/>
    <x v="1"/>
    <s v="AU"/>
    <s v="AUD"/>
    <n v="1454281380"/>
    <n v="1451950570"/>
    <b v="0"/>
    <x v="78"/>
    <b v="0"/>
    <s v="theater/musical"/>
    <n v="0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x v="36"/>
    <n v="0"/>
    <x v="1"/>
    <s v="GB"/>
    <s v="GBP"/>
    <n v="1409668069"/>
    <n v="1407076069"/>
    <b v="0"/>
    <x v="78"/>
    <b v="0"/>
    <s v="theater/musical"/>
    <n v="0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x v="3"/>
    <n v="0"/>
    <x v="1"/>
    <s v="US"/>
    <s v="USD"/>
    <n v="1427479192"/>
    <n v="1425322792"/>
    <b v="0"/>
    <x v="78"/>
    <b v="0"/>
    <s v="theater/musical"/>
    <n v="0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x v="427"/>
    <n v="0"/>
    <x v="1"/>
    <s v="US"/>
    <s v="USD"/>
    <n v="1462834191"/>
    <n v="1460242191"/>
    <b v="0"/>
    <x v="78"/>
    <b v="0"/>
    <s v="theater/musical"/>
    <n v="0"/>
    <n v="0"/>
    <e v="#DIV/0!"/>
    <x v="1"/>
    <s v="musical"/>
    <x v="3885"/>
    <d v="2016-05-09T22:49:51"/>
  </r>
  <r>
    <n v="3886"/>
    <s v="a (Canceled)"/>
    <n v="1"/>
    <x v="3"/>
    <n v="0"/>
    <x v="1"/>
    <s v="AU"/>
    <s v="AUD"/>
    <n v="1418275702"/>
    <n v="1415683702"/>
    <b v="0"/>
    <x v="78"/>
    <b v="0"/>
    <s v="theater/musical"/>
    <n v="0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x v="13"/>
    <n v="35"/>
    <x v="1"/>
    <s v="US"/>
    <s v="USD"/>
    <n v="1430517600"/>
    <n v="1426538129"/>
    <b v="0"/>
    <x v="84"/>
    <b v="0"/>
    <s v="theater/musical"/>
    <n v="1.7500000000000002"/>
    <n v="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x v="13"/>
    <n v="542"/>
    <x v="2"/>
    <s v="GB"/>
    <s v="GBP"/>
    <n v="1488114358"/>
    <n v="1485522358"/>
    <b v="0"/>
    <x v="25"/>
    <b v="0"/>
    <s v="theater/plays"/>
    <n v="27.1"/>
    <n v="28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x v="6"/>
    <n v="118"/>
    <x v="2"/>
    <s v="US"/>
    <s v="USD"/>
    <n v="1420413960"/>
    <n v="1417651630"/>
    <b v="0"/>
    <x v="82"/>
    <b v="0"/>
    <s v="theater/plays"/>
    <n v="1.4749999999999999"/>
    <n v="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x v="36"/>
    <n v="2524"/>
    <x v="2"/>
    <s v="US"/>
    <s v="USD"/>
    <n v="1439662344"/>
    <n v="1434478344"/>
    <b v="0"/>
    <x v="22"/>
    <b v="0"/>
    <s v="theater/plays"/>
    <n v="16.826666666666668"/>
    <n v="17"/>
    <n v="315.5"/>
    <x v="1"/>
    <s v="plays"/>
    <x v="3890"/>
    <d v="2015-08-15T18:12:24"/>
  </r>
  <r>
    <n v="3891"/>
    <s v="Out of the Box: A Mime Story"/>
    <s v="A comedy about a mime who dreams of becoming a stand up comedian."/>
    <x v="134"/>
    <n v="260"/>
    <x v="2"/>
    <s v="US"/>
    <s v="USD"/>
    <n v="1427086740"/>
    <n v="1424488244"/>
    <b v="0"/>
    <x v="63"/>
    <b v="0"/>
    <s v="theater/plays"/>
    <n v="32.5"/>
    <n v="33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x v="28"/>
    <n v="0"/>
    <x v="2"/>
    <s v="US"/>
    <s v="USD"/>
    <n v="1408863600"/>
    <n v="1408203557"/>
    <b v="0"/>
    <x v="78"/>
    <b v="0"/>
    <s v="theater/plays"/>
    <n v="0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x v="63"/>
    <n v="10775"/>
    <x v="2"/>
    <s v="US"/>
    <s v="USD"/>
    <n v="1404194400"/>
    <n v="1400600840"/>
    <b v="0"/>
    <x v="87"/>
    <b v="0"/>
    <s v="theater/plays"/>
    <n v="21.55"/>
    <n v="22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x v="36"/>
    <n v="520"/>
    <x v="2"/>
    <s v="US"/>
    <s v="USD"/>
    <n v="1481000340"/>
    <n v="1478386812"/>
    <b v="0"/>
    <x v="202"/>
    <b v="0"/>
    <s v="theater/plays"/>
    <n v="3.4666666666666663"/>
    <n v="4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x v="28"/>
    <n v="50"/>
    <x v="2"/>
    <s v="US"/>
    <s v="USD"/>
    <n v="1425103218"/>
    <n v="1422424818"/>
    <b v="0"/>
    <x v="29"/>
    <b v="0"/>
    <s v="theater/plays"/>
    <n v="5"/>
    <n v="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x v="183"/>
    <n v="170"/>
    <x v="2"/>
    <s v="US"/>
    <s v="USD"/>
    <n v="1402979778"/>
    <n v="1401770178"/>
    <b v="0"/>
    <x v="80"/>
    <b v="0"/>
    <s v="theater/plays"/>
    <n v="10.625"/>
    <n v="11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x v="30"/>
    <n v="440"/>
    <x v="2"/>
    <s v="NZ"/>
    <s v="NZD"/>
    <n v="1420750683"/>
    <n v="1418158683"/>
    <b v="0"/>
    <x v="73"/>
    <b v="0"/>
    <s v="theater/plays"/>
    <n v="17.599999999999998"/>
    <n v="18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x v="30"/>
    <n v="814"/>
    <x v="2"/>
    <s v="GB"/>
    <s v="GBP"/>
    <n v="1439827200"/>
    <n v="1436355270"/>
    <b v="0"/>
    <x v="38"/>
    <b v="0"/>
    <s v="theater/plays"/>
    <n v="32.56"/>
    <n v="33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x v="3"/>
    <n v="125"/>
    <x v="2"/>
    <s v="US"/>
    <s v="USD"/>
    <n v="1407868561"/>
    <n v="1406140561"/>
    <b v="0"/>
    <x v="84"/>
    <b v="0"/>
    <s v="theater/plays"/>
    <n v="1.25"/>
    <n v="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x v="30"/>
    <n v="135"/>
    <x v="2"/>
    <s v="US"/>
    <s v="USD"/>
    <n v="1433988791"/>
    <n v="1431396791"/>
    <b v="0"/>
    <x v="81"/>
    <b v="0"/>
    <s v="theater/plays"/>
    <n v="5.4"/>
    <n v="6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x v="9"/>
    <n v="25"/>
    <x v="2"/>
    <s v="US"/>
    <s v="USD"/>
    <n v="1450554599"/>
    <n v="1447098599"/>
    <b v="0"/>
    <x v="29"/>
    <b v="0"/>
    <s v="theater/plays"/>
    <n v="0.83333333333333337"/>
    <n v="1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x v="9"/>
    <n v="1465"/>
    <x v="2"/>
    <s v="GB"/>
    <s v="GBP"/>
    <n v="1479125642"/>
    <n v="1476962042"/>
    <b v="0"/>
    <x v="162"/>
    <b v="0"/>
    <s v="theater/plays"/>
    <n v="48.833333333333336"/>
    <n v="49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x v="15"/>
    <n v="0"/>
    <x v="2"/>
    <s v="US"/>
    <s v="USD"/>
    <n v="1439581080"/>
    <n v="1435709765"/>
    <b v="0"/>
    <x v="78"/>
    <b v="0"/>
    <s v="theater/plays"/>
    <n v="0"/>
    <n v="0"/>
    <e v="#DIV/0!"/>
    <x v="1"/>
    <s v="plays"/>
    <x v="3903"/>
    <d v="2015-08-14T19:38:00"/>
  </r>
  <r>
    <n v="3904"/>
    <s v="Black America from Prophets to Pimps"/>
    <s v="A play that will cover 4000 years of black history."/>
    <x v="3"/>
    <n v="3"/>
    <x v="2"/>
    <s v="US"/>
    <s v="USD"/>
    <n v="1429074240"/>
    <n v="1427866200"/>
    <b v="0"/>
    <x v="84"/>
    <b v="0"/>
    <s v="theater/plays"/>
    <n v="0.03"/>
    <n v="1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x v="15"/>
    <n v="173"/>
    <x v="2"/>
    <s v="GB"/>
    <s v="GBP"/>
    <n v="1434063600"/>
    <n v="1430405903"/>
    <b v="0"/>
    <x v="63"/>
    <b v="0"/>
    <s v="theater/plays"/>
    <n v="11.533333333333333"/>
    <n v="12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x v="15"/>
    <n v="1010"/>
    <x v="2"/>
    <s v="GB"/>
    <s v="GBP"/>
    <n v="1435325100"/>
    <n v="1432072893"/>
    <b v="0"/>
    <x v="38"/>
    <b v="0"/>
    <s v="theater/plays"/>
    <n v="67.333333333333329"/>
    <n v="68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x v="28"/>
    <n v="153"/>
    <x v="2"/>
    <s v="US"/>
    <s v="USD"/>
    <n v="1414354080"/>
    <n v="1411587606"/>
    <b v="0"/>
    <x v="80"/>
    <b v="0"/>
    <s v="theater/plays"/>
    <n v="15.299999999999999"/>
    <n v="16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x v="47"/>
    <n v="65"/>
    <x v="2"/>
    <s v="US"/>
    <s v="USD"/>
    <n v="1406603696"/>
    <n v="1405307696"/>
    <b v="0"/>
    <x v="80"/>
    <b v="0"/>
    <s v="theater/plays"/>
    <n v="8.6666666666666679"/>
    <n v="9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x v="127"/>
    <n v="135"/>
    <x v="2"/>
    <s v="US"/>
    <s v="USD"/>
    <n v="1410424642"/>
    <n v="1407832642"/>
    <b v="0"/>
    <x v="80"/>
    <b v="0"/>
    <s v="theater/plays"/>
    <n v="0.22499999999999998"/>
    <n v="1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x v="12"/>
    <n v="185"/>
    <x v="2"/>
    <s v="US"/>
    <s v="USD"/>
    <n v="1441649397"/>
    <n v="1439057397"/>
    <b v="0"/>
    <x v="83"/>
    <b v="0"/>
    <s v="theater/plays"/>
    <n v="3.0833333333333335"/>
    <n v="4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x v="6"/>
    <n v="2993"/>
    <x v="2"/>
    <s v="US"/>
    <s v="USD"/>
    <n v="1417033777"/>
    <n v="1414438177"/>
    <b v="0"/>
    <x v="17"/>
    <b v="0"/>
    <s v="theater/plays"/>
    <n v="37.412500000000001"/>
    <n v="38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x v="36"/>
    <n v="1"/>
    <x v="2"/>
    <s v="US"/>
    <s v="USD"/>
    <n v="1429936500"/>
    <n v="1424759330"/>
    <b v="0"/>
    <x v="29"/>
    <b v="0"/>
    <s v="theater/plays"/>
    <n v="6.6666666666666671E-3"/>
    <n v="1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x v="3"/>
    <n v="1000"/>
    <x v="2"/>
    <s v="US"/>
    <s v="USD"/>
    <n v="1448863449"/>
    <n v="1446267849"/>
    <b v="0"/>
    <x v="63"/>
    <b v="0"/>
    <s v="theater/plays"/>
    <n v="10"/>
    <n v="10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x v="30"/>
    <n v="909"/>
    <x v="2"/>
    <s v="GB"/>
    <s v="GBP"/>
    <n v="1431298740"/>
    <n v="1429558756"/>
    <b v="0"/>
    <x v="74"/>
    <b v="0"/>
    <s v="theater/plays"/>
    <n v="36.36"/>
    <n v="37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x v="15"/>
    <n v="5"/>
    <x v="2"/>
    <s v="GB"/>
    <s v="GBP"/>
    <n v="1464824309"/>
    <n v="1462232309"/>
    <b v="0"/>
    <x v="29"/>
    <b v="0"/>
    <s v="theater/plays"/>
    <n v="0.33333333333333337"/>
    <n v="1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x v="13"/>
    <n v="0"/>
    <x v="2"/>
    <s v="DK"/>
    <s v="DKK"/>
    <n v="1464952752"/>
    <n v="1462360752"/>
    <b v="0"/>
    <x v="78"/>
    <b v="0"/>
    <s v="theater/plays"/>
    <n v="0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x v="8"/>
    <n v="10"/>
    <x v="2"/>
    <s v="GB"/>
    <s v="GBP"/>
    <n v="1410439161"/>
    <n v="1407847161"/>
    <b v="0"/>
    <x v="29"/>
    <b v="0"/>
    <s v="theater/plays"/>
    <n v="0.2857142857142857"/>
    <n v="1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x v="127"/>
    <n v="120"/>
    <x v="2"/>
    <s v="GB"/>
    <s v="GBP"/>
    <n v="1407168000"/>
    <n v="1406131023"/>
    <b v="0"/>
    <x v="83"/>
    <b v="0"/>
    <s v="theater/plays"/>
    <n v="0.2"/>
    <n v="1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x v="10"/>
    <n v="90"/>
    <x v="2"/>
    <s v="GB"/>
    <s v="GBP"/>
    <n v="1453075200"/>
    <n v="1450628773"/>
    <b v="0"/>
    <x v="83"/>
    <b v="0"/>
    <s v="theater/plays"/>
    <n v="1.7999999999999998"/>
    <n v="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x v="30"/>
    <n v="135"/>
    <x v="2"/>
    <s v="GB"/>
    <s v="GBP"/>
    <n v="1479032260"/>
    <n v="1476436660"/>
    <b v="0"/>
    <x v="83"/>
    <b v="0"/>
    <s v="theater/plays"/>
    <n v="5.4"/>
    <n v="6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x v="9"/>
    <n v="0"/>
    <x v="2"/>
    <s v="GB"/>
    <s v="GBP"/>
    <n v="1414346400"/>
    <n v="1413291655"/>
    <b v="0"/>
    <x v="78"/>
    <b v="0"/>
    <s v="theater/plays"/>
    <n v="0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x v="47"/>
    <n v="61"/>
    <x v="2"/>
    <s v="US"/>
    <s v="USD"/>
    <n v="1425337200"/>
    <n v="1421432810"/>
    <b v="0"/>
    <x v="79"/>
    <b v="0"/>
    <s v="theater/plays"/>
    <n v="8.1333333333333329"/>
    <n v="9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x v="236"/>
    <n v="1384"/>
    <x v="2"/>
    <s v="GB"/>
    <s v="GBP"/>
    <n v="1428622271"/>
    <n v="1426203071"/>
    <b v="0"/>
    <x v="57"/>
    <b v="0"/>
    <s v="theater/plays"/>
    <n v="12.034782608695652"/>
    <n v="13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x v="36"/>
    <n v="2290"/>
    <x v="2"/>
    <s v="US"/>
    <s v="USD"/>
    <n v="1403823722"/>
    <n v="1401231722"/>
    <b v="0"/>
    <x v="244"/>
    <b v="0"/>
    <s v="theater/plays"/>
    <n v="15.266666666666667"/>
    <n v="16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x v="325"/>
    <n v="15"/>
    <x v="2"/>
    <s v="US"/>
    <s v="USD"/>
    <n v="1406753639"/>
    <n v="1404161639"/>
    <b v="0"/>
    <x v="83"/>
    <b v="0"/>
    <s v="theater/plays"/>
    <n v="10"/>
    <n v="10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x v="10"/>
    <n v="15"/>
    <x v="2"/>
    <s v="AU"/>
    <s v="AUD"/>
    <n v="1419645748"/>
    <n v="1417053748"/>
    <b v="0"/>
    <x v="29"/>
    <b v="0"/>
    <s v="theater/plays"/>
    <n v="0.3"/>
    <n v="1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x v="30"/>
    <n v="25"/>
    <x v="2"/>
    <s v="GB"/>
    <s v="GBP"/>
    <n v="1407565504"/>
    <n v="1404973504"/>
    <b v="0"/>
    <x v="84"/>
    <b v="0"/>
    <s v="theater/plays"/>
    <n v="1"/>
    <n v="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x v="10"/>
    <n v="651"/>
    <x v="2"/>
    <s v="US"/>
    <s v="USD"/>
    <n v="1444971540"/>
    <n v="1442593427"/>
    <b v="0"/>
    <x v="63"/>
    <b v="0"/>
    <s v="theater/plays"/>
    <n v="13.020000000000001"/>
    <n v="14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x v="22"/>
    <n v="453"/>
    <x v="2"/>
    <s v="US"/>
    <s v="USD"/>
    <n v="1474228265"/>
    <n v="1471636265"/>
    <b v="0"/>
    <x v="25"/>
    <b v="0"/>
    <s v="theater/plays"/>
    <n v="2.2650000000000001"/>
    <n v="3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x v="3"/>
    <n v="0"/>
    <x v="2"/>
    <s v="AU"/>
    <s v="AUD"/>
    <n v="1459490400"/>
    <n v="1457078868"/>
    <b v="0"/>
    <x v="78"/>
    <b v="0"/>
    <s v="theater/plays"/>
    <n v="0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x v="6"/>
    <n v="0"/>
    <x v="2"/>
    <s v="US"/>
    <s v="USD"/>
    <n v="1441510707"/>
    <n v="1439350707"/>
    <b v="0"/>
    <x v="78"/>
    <b v="0"/>
    <s v="theater/plays"/>
    <n v="0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x v="14"/>
    <n v="1"/>
    <x v="2"/>
    <s v="US"/>
    <s v="USD"/>
    <n v="1458097364"/>
    <n v="1455508964"/>
    <b v="0"/>
    <x v="29"/>
    <b v="0"/>
    <s v="theater/plays"/>
    <n v="8.3333333333333332E-3"/>
    <n v="1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x v="39"/>
    <n v="1102"/>
    <x v="2"/>
    <s v="US"/>
    <s v="USD"/>
    <n v="1468716180"/>
    <n v="1466205262"/>
    <b v="0"/>
    <x v="8"/>
    <b v="0"/>
    <s v="theater/plays"/>
    <n v="15.742857142857142"/>
    <n v="16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x v="10"/>
    <n v="550"/>
    <x v="2"/>
    <s v="US"/>
    <s v="USD"/>
    <n v="1443704400"/>
    <n v="1439827639"/>
    <b v="0"/>
    <x v="8"/>
    <b v="0"/>
    <s v="theater/plays"/>
    <n v="11"/>
    <n v="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x v="9"/>
    <n v="1315"/>
    <x v="2"/>
    <s v="GB"/>
    <s v="GBP"/>
    <n v="1443973546"/>
    <n v="1438789546"/>
    <b v="0"/>
    <x v="23"/>
    <b v="0"/>
    <s v="theater/plays"/>
    <n v="43.833333333333336"/>
    <n v="44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x v="22"/>
    <n v="0"/>
    <x v="2"/>
    <s v="US"/>
    <s v="USD"/>
    <n v="1480576720"/>
    <n v="1477981120"/>
    <b v="0"/>
    <x v="78"/>
    <b v="0"/>
    <s v="theater/plays"/>
    <n v="0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x v="428"/>
    <n v="2485"/>
    <x v="2"/>
    <s v="US"/>
    <s v="USD"/>
    <n v="1468249760"/>
    <n v="1465830560"/>
    <b v="0"/>
    <x v="73"/>
    <b v="0"/>
    <s v="theater/plays"/>
    <n v="86.135181975736558"/>
    <n v="87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x v="429"/>
    <n v="397"/>
    <x v="2"/>
    <s v="US"/>
    <s v="USD"/>
    <n v="1435441454"/>
    <n v="1432763054"/>
    <b v="0"/>
    <x v="81"/>
    <b v="0"/>
    <s v="theater/plays"/>
    <n v="12.196620583717358"/>
    <n v="13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x v="10"/>
    <n v="5"/>
    <x v="2"/>
    <s v="AU"/>
    <s v="AUD"/>
    <n v="1412656200"/>
    <n v="1412328979"/>
    <b v="0"/>
    <x v="29"/>
    <b v="0"/>
    <s v="theater/plays"/>
    <n v="0.1"/>
    <n v="1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x v="10"/>
    <n v="11"/>
    <x v="2"/>
    <s v="US"/>
    <s v="USD"/>
    <n v="1420199351"/>
    <n v="1416311351"/>
    <b v="0"/>
    <x v="84"/>
    <b v="0"/>
    <s v="theater/plays"/>
    <n v="0.22"/>
    <n v="1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x v="62"/>
    <n v="50"/>
    <x v="2"/>
    <s v="US"/>
    <s v="USD"/>
    <n v="1416877200"/>
    <n v="1414505137"/>
    <b v="0"/>
    <x v="84"/>
    <b v="0"/>
    <s v="theater/plays"/>
    <n v="0.90909090909090906"/>
    <n v="1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x v="38"/>
    <n v="0"/>
    <x v="2"/>
    <s v="US"/>
    <s v="USD"/>
    <n v="1434490914"/>
    <n v="1429306914"/>
    <b v="0"/>
    <x v="78"/>
    <b v="0"/>
    <s v="theater/plays"/>
    <n v="0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x v="10"/>
    <n v="1782"/>
    <x v="2"/>
    <s v="US"/>
    <s v="USD"/>
    <n v="1446483000"/>
    <n v="1443811268"/>
    <b v="0"/>
    <x v="62"/>
    <b v="0"/>
    <s v="theater/plays"/>
    <n v="35.64"/>
    <n v="36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x v="10"/>
    <n v="0"/>
    <x v="2"/>
    <s v="US"/>
    <s v="USD"/>
    <n v="1440690875"/>
    <n v="1438098875"/>
    <b v="0"/>
    <x v="78"/>
    <b v="0"/>
    <s v="theater/plays"/>
    <n v="0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x v="13"/>
    <n v="5"/>
    <x v="2"/>
    <s v="US"/>
    <s v="USD"/>
    <n v="1431717268"/>
    <n v="1429125268"/>
    <b v="0"/>
    <x v="29"/>
    <b v="0"/>
    <s v="theater/plays"/>
    <n v="0.25"/>
    <n v="1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x v="12"/>
    <n v="195"/>
    <x v="2"/>
    <s v="US"/>
    <s v="USD"/>
    <n v="1425110400"/>
    <n v="1422388822"/>
    <b v="0"/>
    <x v="81"/>
    <b v="0"/>
    <s v="theater/plays"/>
    <n v="3.25"/>
    <n v="4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x v="9"/>
    <n v="101"/>
    <x v="2"/>
    <s v="US"/>
    <s v="USD"/>
    <n v="1475378744"/>
    <n v="1472786744"/>
    <b v="0"/>
    <x v="84"/>
    <b v="0"/>
    <s v="theater/plays"/>
    <n v="3.3666666666666663"/>
    <n v="4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x v="11"/>
    <n v="0"/>
    <x v="2"/>
    <s v="AU"/>
    <s v="AUD"/>
    <n v="1410076123"/>
    <n v="1404892123"/>
    <b v="0"/>
    <x v="78"/>
    <b v="0"/>
    <s v="theater/plays"/>
    <n v="0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x v="3"/>
    <n v="1577"/>
    <x v="2"/>
    <s v="AU"/>
    <s v="AUD"/>
    <n v="1423623221"/>
    <n v="1421031221"/>
    <b v="0"/>
    <x v="58"/>
    <b v="0"/>
    <s v="theater/plays"/>
    <n v="15.770000000000001"/>
    <n v="16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x v="23"/>
    <n v="25"/>
    <x v="2"/>
    <s v="US"/>
    <s v="USD"/>
    <n v="1460140500"/>
    <n v="1457628680"/>
    <b v="0"/>
    <x v="29"/>
    <b v="0"/>
    <s v="theater/plays"/>
    <n v="0.625"/>
    <n v="1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x v="61"/>
    <n v="1"/>
    <x v="2"/>
    <s v="IE"/>
    <s v="EUR"/>
    <n v="1462301342"/>
    <n v="1457120942"/>
    <b v="0"/>
    <x v="29"/>
    <b v="0"/>
    <s v="theater/plays"/>
    <n v="5.0000000000000001E-4"/>
    <n v="1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x v="91"/>
    <n v="25"/>
    <x v="2"/>
    <s v="US"/>
    <s v="USD"/>
    <n v="1445885890"/>
    <n v="1440701890"/>
    <b v="0"/>
    <x v="29"/>
    <b v="0"/>
    <s v="theater/plays"/>
    <n v="9.6153846153846159E-2"/>
    <n v="1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x v="430"/>
    <n v="0"/>
    <x v="2"/>
    <s v="US"/>
    <s v="USD"/>
    <n v="1469834940"/>
    <n v="1467162586"/>
    <b v="0"/>
    <x v="78"/>
    <b v="0"/>
    <s v="theater/plays"/>
    <n v="0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x v="31"/>
    <n v="0"/>
    <x v="2"/>
    <s v="CA"/>
    <s v="CAD"/>
    <n v="1405352264"/>
    <n v="1400168264"/>
    <b v="0"/>
    <x v="78"/>
    <b v="0"/>
    <s v="theater/plays"/>
    <n v="0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x v="257"/>
    <n v="425"/>
    <x v="2"/>
    <s v="US"/>
    <s v="USD"/>
    <n v="1448745741"/>
    <n v="1446150141"/>
    <b v="0"/>
    <x v="22"/>
    <b v="0"/>
    <s v="theater/plays"/>
    <n v="24.285714285714285"/>
    <n v="2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x v="62"/>
    <n v="0"/>
    <x v="2"/>
    <s v="US"/>
    <s v="USD"/>
    <n v="1461543600"/>
    <n v="1459203727"/>
    <b v="0"/>
    <x v="78"/>
    <b v="0"/>
    <s v="theater/plays"/>
    <n v="0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x v="89"/>
    <n v="7"/>
    <x v="2"/>
    <s v="US"/>
    <s v="USD"/>
    <n v="1468020354"/>
    <n v="1464045954"/>
    <b v="0"/>
    <x v="29"/>
    <b v="0"/>
    <s v="theater/plays"/>
    <n v="2.5000000000000001E-2"/>
    <n v="1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x v="13"/>
    <n v="641"/>
    <x v="2"/>
    <s v="US"/>
    <s v="USD"/>
    <n v="1406988000"/>
    <n v="1403822912"/>
    <b v="0"/>
    <x v="38"/>
    <b v="0"/>
    <s v="theater/plays"/>
    <n v="32.049999999999997"/>
    <n v="33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x v="38"/>
    <n v="292"/>
    <x v="2"/>
    <s v="US"/>
    <s v="USD"/>
    <n v="1411930556"/>
    <n v="1409338556"/>
    <b v="0"/>
    <x v="8"/>
    <b v="0"/>
    <s v="theater/plays"/>
    <n v="24.333333333333336"/>
    <n v="25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x v="9"/>
    <n v="45"/>
    <x v="2"/>
    <s v="US"/>
    <s v="USD"/>
    <n v="1451852256"/>
    <n v="1449260256"/>
    <b v="0"/>
    <x v="80"/>
    <b v="0"/>
    <s v="theater/plays"/>
    <n v="1.5"/>
    <n v="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x v="10"/>
    <n v="21"/>
    <x v="2"/>
    <s v="GB"/>
    <s v="GBP"/>
    <n v="1399584210"/>
    <n v="1397683410"/>
    <b v="0"/>
    <x v="84"/>
    <b v="0"/>
    <s v="theater/plays"/>
    <n v="0.42"/>
    <n v="1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x v="123"/>
    <n v="45"/>
    <x v="2"/>
    <s v="GB"/>
    <s v="GBP"/>
    <n v="1448722494"/>
    <n v="1446562494"/>
    <b v="0"/>
    <x v="83"/>
    <b v="0"/>
    <s v="theater/plays"/>
    <n v="3.214285714285714"/>
    <n v="4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x v="3"/>
    <n v="0"/>
    <x v="2"/>
    <s v="CA"/>
    <s v="CAD"/>
    <n v="1447821717"/>
    <n v="1445226117"/>
    <b v="0"/>
    <x v="78"/>
    <b v="0"/>
    <s v="theater/plays"/>
    <n v="0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x v="13"/>
    <n v="126"/>
    <x v="2"/>
    <s v="US"/>
    <s v="USD"/>
    <n v="1429460386"/>
    <n v="1424279986"/>
    <b v="0"/>
    <x v="83"/>
    <b v="0"/>
    <s v="theater/plays"/>
    <n v="6.3"/>
    <n v="7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x v="13"/>
    <n v="285"/>
    <x v="2"/>
    <s v="US"/>
    <s v="USD"/>
    <n v="1460608780"/>
    <n v="1455428380"/>
    <b v="0"/>
    <x v="80"/>
    <b v="0"/>
    <s v="theater/plays"/>
    <n v="14.249999999999998"/>
    <n v="15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x v="51"/>
    <n v="45"/>
    <x v="2"/>
    <s v="US"/>
    <s v="USD"/>
    <n v="1406170740"/>
    <n v="1402506278"/>
    <b v="0"/>
    <x v="84"/>
    <b v="0"/>
    <s v="theater/plays"/>
    <n v="0.6"/>
    <n v="1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x v="180"/>
    <n v="410"/>
    <x v="2"/>
    <s v="US"/>
    <s v="USD"/>
    <n v="1488783507"/>
    <n v="1486191507"/>
    <b v="0"/>
    <x v="73"/>
    <b v="0"/>
    <s v="theater/plays"/>
    <n v="24.117647058823529"/>
    <n v="25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x v="10"/>
    <n v="527"/>
    <x v="2"/>
    <s v="US"/>
    <s v="USD"/>
    <n v="1463945673"/>
    <n v="1458761673"/>
    <b v="0"/>
    <x v="202"/>
    <b v="0"/>
    <s v="theater/plays"/>
    <n v="10.54"/>
    <n v="11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x v="431"/>
    <n v="211"/>
    <x v="2"/>
    <s v="US"/>
    <s v="USD"/>
    <n v="1472442900"/>
    <n v="1471638646"/>
    <b v="0"/>
    <x v="79"/>
    <b v="0"/>
    <s v="theater/plays"/>
    <n v="7.4690265486725664"/>
    <n v="8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x v="36"/>
    <n v="11"/>
    <x v="2"/>
    <s v="US"/>
    <s v="USD"/>
    <n v="1460925811"/>
    <n v="1458333811"/>
    <b v="0"/>
    <x v="84"/>
    <b v="0"/>
    <s v="theater/plays"/>
    <n v="7.3333333333333334E-2"/>
    <n v="1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x v="32"/>
    <n v="136"/>
    <x v="2"/>
    <s v="US"/>
    <s v="USD"/>
    <n v="1405947126"/>
    <n v="1403355126"/>
    <b v="0"/>
    <x v="79"/>
    <b v="0"/>
    <s v="theater/plays"/>
    <n v="0.97142857142857131"/>
    <n v="1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x v="28"/>
    <n v="211"/>
    <x v="2"/>
    <s v="US"/>
    <s v="USD"/>
    <n v="1423186634"/>
    <n v="1418002634"/>
    <b v="0"/>
    <x v="22"/>
    <b v="0"/>
    <s v="theater/plays"/>
    <n v="21.099999999999998"/>
    <n v="22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x v="10"/>
    <n v="3905"/>
    <x v="2"/>
    <s v="US"/>
    <s v="USD"/>
    <n v="1462766400"/>
    <n v="1460219110"/>
    <b v="0"/>
    <x v="77"/>
    <b v="0"/>
    <s v="theater/plays"/>
    <n v="78.100000000000009"/>
    <n v="79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x v="28"/>
    <n v="320"/>
    <x v="2"/>
    <s v="GB"/>
    <s v="GBP"/>
    <n v="1464872848"/>
    <n v="1462280848"/>
    <b v="0"/>
    <x v="202"/>
    <b v="0"/>
    <s v="theater/plays"/>
    <n v="32"/>
    <n v="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x v="432"/>
    <n v="0"/>
    <x v="2"/>
    <s v="US"/>
    <s v="USD"/>
    <n v="1468442898"/>
    <n v="1465850898"/>
    <b v="0"/>
    <x v="78"/>
    <b v="0"/>
    <s v="theater/plays"/>
    <n v="0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x v="46"/>
    <n v="620"/>
    <x v="2"/>
    <s v="US"/>
    <s v="USD"/>
    <n v="1406876400"/>
    <n v="1405024561"/>
    <b v="0"/>
    <x v="73"/>
    <b v="0"/>
    <s v="theater/plays"/>
    <n v="47.692307692307693"/>
    <n v="48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x v="161"/>
    <n v="1305"/>
    <x v="2"/>
    <s v="US"/>
    <s v="USD"/>
    <n v="1469213732"/>
    <n v="1466621732"/>
    <b v="0"/>
    <x v="79"/>
    <b v="0"/>
    <s v="theater/plays"/>
    <n v="1.4500000000000002"/>
    <n v="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x v="13"/>
    <n v="214"/>
    <x v="2"/>
    <s v="US"/>
    <s v="USD"/>
    <n v="1422717953"/>
    <n v="1417533953"/>
    <b v="0"/>
    <x v="22"/>
    <b v="0"/>
    <s v="theater/plays"/>
    <n v="10.7"/>
    <n v="11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x v="12"/>
    <n v="110"/>
    <x v="2"/>
    <s v="GB"/>
    <s v="GBP"/>
    <n v="1427659200"/>
    <n v="1425678057"/>
    <b v="0"/>
    <x v="79"/>
    <b v="0"/>
    <s v="theater/plays"/>
    <n v="1.8333333333333333"/>
    <n v="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x v="30"/>
    <n v="450"/>
    <x v="2"/>
    <s v="US"/>
    <s v="USD"/>
    <n v="1404570147"/>
    <n v="1401978147"/>
    <b v="0"/>
    <x v="63"/>
    <b v="0"/>
    <s v="theater/plays"/>
    <n v="18"/>
    <n v="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x v="11"/>
    <n v="1225"/>
    <x v="2"/>
    <s v="US"/>
    <s v="USD"/>
    <n v="1468729149"/>
    <n v="1463545149"/>
    <b v="0"/>
    <x v="63"/>
    <b v="0"/>
    <s v="theater/plays"/>
    <n v="4.083333333333333"/>
    <n v="5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x v="16"/>
    <n v="170"/>
    <x v="2"/>
    <s v="GB"/>
    <s v="GBP"/>
    <n v="1436297180"/>
    <n v="1431113180"/>
    <b v="0"/>
    <x v="81"/>
    <b v="0"/>
    <s v="theater/plays"/>
    <n v="20"/>
    <n v="20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x v="433"/>
    <n v="3877"/>
    <x v="2"/>
    <s v="US"/>
    <s v="USD"/>
    <n v="1400569140"/>
    <n v="1397854356"/>
    <b v="0"/>
    <x v="67"/>
    <b v="0"/>
    <s v="theater/plays"/>
    <n v="34.802513464991023"/>
    <n v="3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x v="15"/>
    <n v="95"/>
    <x v="2"/>
    <s v="GB"/>
    <s v="GBP"/>
    <n v="1415404800"/>
    <n v="1412809644"/>
    <b v="0"/>
    <x v="73"/>
    <b v="0"/>
    <s v="theater/plays"/>
    <n v="6.3333333333333339"/>
    <n v="7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x v="13"/>
    <n v="641"/>
    <x v="2"/>
    <s v="US"/>
    <s v="USD"/>
    <n v="1456002300"/>
    <n v="1454173120"/>
    <b v="0"/>
    <x v="10"/>
    <b v="0"/>
    <s v="theater/plays"/>
    <n v="32.049999999999997"/>
    <n v="33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x v="10"/>
    <n v="488"/>
    <x v="2"/>
    <s v="GB"/>
    <s v="GBP"/>
    <n v="1462539840"/>
    <n v="1460034594"/>
    <b v="0"/>
    <x v="62"/>
    <b v="0"/>
    <s v="theater/plays"/>
    <n v="9.76"/>
    <n v="10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x v="44"/>
    <n v="151"/>
    <x v="2"/>
    <s v="GB"/>
    <s v="GBP"/>
    <n v="1400278290"/>
    <n v="1399414290"/>
    <b v="0"/>
    <x v="62"/>
    <b v="0"/>
    <s v="theater/plays"/>
    <n v="37.75"/>
    <n v="38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x v="15"/>
    <n v="32"/>
    <x v="2"/>
    <s v="US"/>
    <s v="USD"/>
    <n v="1440813413"/>
    <n v="1439517413"/>
    <b v="0"/>
    <x v="80"/>
    <b v="0"/>
    <s v="theater/plays"/>
    <n v="2.1333333333333333"/>
    <n v="3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x v="9"/>
    <n v="0"/>
    <x v="2"/>
    <s v="US"/>
    <s v="USD"/>
    <n v="1447009181"/>
    <n v="1444413581"/>
    <b v="0"/>
    <x v="78"/>
    <b v="0"/>
    <s v="theater/plays"/>
    <n v="0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x v="409"/>
    <n v="69"/>
    <x v="2"/>
    <s v="GB"/>
    <s v="GBP"/>
    <n v="1456934893"/>
    <n v="1454342893"/>
    <b v="0"/>
    <x v="83"/>
    <b v="0"/>
    <s v="theater/plays"/>
    <n v="4.1818181818181817"/>
    <n v="5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x v="2"/>
    <n v="100"/>
    <x v="2"/>
    <s v="US"/>
    <s v="USD"/>
    <n v="1433086082"/>
    <n v="1430494082"/>
    <b v="0"/>
    <x v="29"/>
    <b v="0"/>
    <s v="theater/plays"/>
    <n v="20"/>
    <n v="20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x v="3"/>
    <n v="541"/>
    <x v="2"/>
    <s v="US"/>
    <s v="USD"/>
    <n v="1449876859"/>
    <n v="1444689259"/>
    <b v="0"/>
    <x v="82"/>
    <b v="0"/>
    <s v="theater/plays"/>
    <n v="5.41"/>
    <n v="6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x v="63"/>
    <n v="3"/>
    <x v="2"/>
    <s v="US"/>
    <s v="USD"/>
    <n v="1431549912"/>
    <n v="1428957912"/>
    <b v="0"/>
    <x v="29"/>
    <b v="0"/>
    <s v="theater/plays"/>
    <n v="6.0000000000000001E-3"/>
    <n v="1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x v="13"/>
    <n v="5"/>
    <x v="2"/>
    <s v="US"/>
    <s v="USD"/>
    <n v="1405761690"/>
    <n v="1403169690"/>
    <b v="0"/>
    <x v="29"/>
    <b v="0"/>
    <s v="theater/plays"/>
    <n v="0.25"/>
    <n v="1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x v="48"/>
    <n v="70"/>
    <x v="2"/>
    <s v="GB"/>
    <s v="GBP"/>
    <n v="1423913220"/>
    <n v="1421339077"/>
    <b v="0"/>
    <x v="80"/>
    <b v="0"/>
    <s v="theater/plays"/>
    <n v="35"/>
    <n v="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x v="9"/>
    <n v="497"/>
    <x v="2"/>
    <s v="US"/>
    <s v="USD"/>
    <n v="1416499440"/>
    <n v="1415341464"/>
    <b v="0"/>
    <x v="57"/>
    <b v="0"/>
    <s v="theater/plays"/>
    <n v="16.566666666666666"/>
    <n v="17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x v="9"/>
    <n v="0"/>
    <x v="2"/>
    <s v="GB"/>
    <s v="GBP"/>
    <n v="1428222221"/>
    <n v="1425633821"/>
    <b v="0"/>
    <x v="78"/>
    <b v="0"/>
    <s v="theater/plays"/>
    <n v="0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x v="21"/>
    <n v="715"/>
    <x v="2"/>
    <s v="US"/>
    <s v="USD"/>
    <n v="1427580426"/>
    <n v="1424992026"/>
    <b v="0"/>
    <x v="8"/>
    <b v="0"/>
    <s v="theater/plays"/>
    <n v="57.199999999999996"/>
    <n v="58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x v="39"/>
    <n v="1156"/>
    <x v="2"/>
    <s v="US"/>
    <s v="USD"/>
    <n v="1409514709"/>
    <n v="1406058798"/>
    <b v="0"/>
    <x v="25"/>
    <b v="0"/>
    <s v="theater/plays"/>
    <n v="16.514285714285716"/>
    <n v="17"/>
    <n v="82.571428571428569"/>
    <x v="1"/>
    <s v="plays"/>
    <x v="3999"/>
    <d v="2014-08-31T19:51:49"/>
  </r>
  <r>
    <n v="4000"/>
    <s v="The Escorts"/>
    <s v="An Enticing Trip into the World of Assisted Dying"/>
    <x v="6"/>
    <n v="10"/>
    <x v="2"/>
    <s v="US"/>
    <s v="USD"/>
    <n v="1462631358"/>
    <n v="1457450958"/>
    <b v="0"/>
    <x v="29"/>
    <b v="0"/>
    <s v="theater/plays"/>
    <n v="0.125"/>
    <n v="1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x v="38"/>
    <n v="453"/>
    <x v="2"/>
    <s v="GB"/>
    <s v="GBP"/>
    <n v="1488394800"/>
    <n v="1486681708"/>
    <b v="0"/>
    <x v="25"/>
    <b v="0"/>
    <s v="theater/plays"/>
    <n v="37.75"/>
    <n v="38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x v="21"/>
    <n v="23"/>
    <x v="2"/>
    <s v="US"/>
    <s v="USD"/>
    <n v="1411779761"/>
    <n v="1409187761"/>
    <b v="0"/>
    <x v="80"/>
    <b v="0"/>
    <s v="theater/plays"/>
    <n v="1.8399999999999999"/>
    <n v="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x v="13"/>
    <n v="201"/>
    <x v="2"/>
    <s v="US"/>
    <s v="USD"/>
    <n v="1424009147"/>
    <n v="1421417147"/>
    <b v="0"/>
    <x v="84"/>
    <b v="0"/>
    <s v="theater/plays"/>
    <n v="10.050000000000001"/>
    <n v="11"/>
    <n v="100.5"/>
    <x v="1"/>
    <s v="plays"/>
    <x v="4003"/>
    <d v="2015-02-15T14:05:47"/>
  </r>
  <r>
    <n v="4004"/>
    <s v="South Florida Tours"/>
    <s v="Help Launch The Queen Into South Florida!"/>
    <x v="2"/>
    <n v="1"/>
    <x v="2"/>
    <s v="US"/>
    <s v="USD"/>
    <n v="1412740457"/>
    <n v="1410148457"/>
    <b v="0"/>
    <x v="29"/>
    <b v="0"/>
    <s v="theater/plays"/>
    <n v="0.2"/>
    <n v="1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x v="9"/>
    <n v="40"/>
    <x v="2"/>
    <s v="US"/>
    <s v="USD"/>
    <n v="1413832985"/>
    <n v="1408648985"/>
    <b v="0"/>
    <x v="84"/>
    <b v="0"/>
    <s v="theater/plays"/>
    <n v="1.3333333333333335"/>
    <n v="2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x v="11"/>
    <n v="2"/>
    <x v="2"/>
    <s v="US"/>
    <s v="USD"/>
    <n v="1455647587"/>
    <n v="1453487587"/>
    <b v="0"/>
    <x v="29"/>
    <b v="0"/>
    <s v="theater/plays"/>
    <n v="6.6666666666666671E-3"/>
    <n v="1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x v="13"/>
    <n v="5"/>
    <x v="2"/>
    <s v="US"/>
    <s v="USD"/>
    <n v="1409070480"/>
    <n v="1406572381"/>
    <b v="0"/>
    <x v="29"/>
    <b v="0"/>
    <s v="theater/plays"/>
    <n v="0.25"/>
    <n v="1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x v="28"/>
    <n v="60"/>
    <x v="2"/>
    <s v="GB"/>
    <s v="GBP"/>
    <n v="1437606507"/>
    <n v="1435014507"/>
    <b v="0"/>
    <x v="80"/>
    <b v="0"/>
    <s v="theater/plays"/>
    <n v="6"/>
    <n v="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x v="434"/>
    <n v="75"/>
    <x v="2"/>
    <s v="GB"/>
    <s v="GBP"/>
    <n v="1410281360"/>
    <n v="1406825360"/>
    <b v="0"/>
    <x v="83"/>
    <b v="0"/>
    <s v="theater/plays"/>
    <n v="3.8860103626943006"/>
    <n v="4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x v="312"/>
    <n v="1742"/>
    <x v="2"/>
    <s v="US"/>
    <s v="USD"/>
    <n v="1414348166"/>
    <n v="1412879366"/>
    <b v="0"/>
    <x v="44"/>
    <b v="0"/>
    <s v="theater/plays"/>
    <n v="24.194444444444443"/>
    <n v="25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x v="49"/>
    <n v="19"/>
    <x v="2"/>
    <s v="GB"/>
    <s v="GBP"/>
    <n v="1422450278"/>
    <n v="1419858278"/>
    <b v="0"/>
    <x v="80"/>
    <b v="0"/>
    <s v="theater/plays"/>
    <n v="7.6"/>
    <n v="8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x v="435"/>
    <n v="0"/>
    <x v="2"/>
    <s v="GB"/>
    <s v="GBP"/>
    <n v="1430571849"/>
    <n v="1427979849"/>
    <b v="0"/>
    <x v="78"/>
    <b v="0"/>
    <s v="theater/plays"/>
    <n v="0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x v="13"/>
    <n v="26"/>
    <x v="2"/>
    <s v="US"/>
    <s v="USD"/>
    <n v="1424070823"/>
    <n v="1421478823"/>
    <b v="0"/>
    <x v="84"/>
    <b v="0"/>
    <s v="theater/plays"/>
    <n v="1.3"/>
    <n v="2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x v="7"/>
    <n v="0"/>
    <x v="2"/>
    <s v="US"/>
    <s v="USD"/>
    <n v="1457157269"/>
    <n v="1455861269"/>
    <b v="0"/>
    <x v="78"/>
    <b v="0"/>
    <s v="theater/plays"/>
    <n v="0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x v="39"/>
    <n v="1"/>
    <x v="2"/>
    <s v="US"/>
    <s v="USD"/>
    <n v="1437331463"/>
    <n v="1434739463"/>
    <b v="0"/>
    <x v="29"/>
    <b v="0"/>
    <s v="theater/plays"/>
    <n v="1.4285714285714287E-2"/>
    <n v="1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x v="2"/>
    <n v="70"/>
    <x v="2"/>
    <s v="GB"/>
    <s v="GBP"/>
    <n v="1410987400"/>
    <n v="1408395400"/>
    <b v="0"/>
    <x v="63"/>
    <b v="0"/>
    <s v="theater/plays"/>
    <n v="14.000000000000002"/>
    <n v="14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x v="3"/>
    <n v="105"/>
    <x v="2"/>
    <s v="US"/>
    <s v="USD"/>
    <n v="1409846874"/>
    <n v="1407254874"/>
    <b v="0"/>
    <x v="84"/>
    <b v="0"/>
    <s v="theater/plays"/>
    <n v="1.05"/>
    <n v="2"/>
    <n v="52.5"/>
    <x v="1"/>
    <s v="plays"/>
    <x v="4017"/>
    <d v="2014-09-04T16:07:54"/>
  </r>
  <r>
    <n v="4018"/>
    <s v="Time Please Fringe"/>
    <s v="Funding for a production of Time Please at the Brighton Fringe 2017... and beyond."/>
    <x v="15"/>
    <n v="130"/>
    <x v="2"/>
    <s v="GB"/>
    <s v="GBP"/>
    <n v="1475877108"/>
    <n v="1473285108"/>
    <b v="0"/>
    <x v="80"/>
    <b v="0"/>
    <s v="theater/plays"/>
    <n v="8.6666666666666679"/>
    <n v="9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x v="8"/>
    <n v="29"/>
    <x v="2"/>
    <s v="US"/>
    <s v="USD"/>
    <n v="1460737680"/>
    <n v="1455725596"/>
    <b v="0"/>
    <x v="80"/>
    <b v="0"/>
    <s v="theater/plays"/>
    <n v="0.82857142857142851"/>
    <n v="1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x v="20"/>
    <n v="100"/>
    <x v="2"/>
    <s v="US"/>
    <s v="USD"/>
    <n v="1427168099"/>
    <n v="1424579699"/>
    <b v="0"/>
    <x v="83"/>
    <b v="0"/>
    <s v="theater/plays"/>
    <n v="16.666666666666664"/>
    <n v="17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x v="36"/>
    <n v="125"/>
    <x v="2"/>
    <s v="US"/>
    <s v="USD"/>
    <n v="1414360358"/>
    <n v="1409176358"/>
    <b v="0"/>
    <x v="84"/>
    <b v="0"/>
    <s v="theater/plays"/>
    <n v="0.83333333333333337"/>
    <n v="1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x v="102"/>
    <n v="12521"/>
    <x v="2"/>
    <s v="US"/>
    <s v="USD"/>
    <n v="1422759240"/>
    <n v="1418824867"/>
    <b v="0"/>
    <x v="438"/>
    <b v="0"/>
    <s v="theater/plays"/>
    <n v="69.561111111111103"/>
    <n v="70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x v="39"/>
    <n v="0"/>
    <x v="2"/>
    <s v="US"/>
    <s v="USD"/>
    <n v="1458860363"/>
    <n v="1454975963"/>
    <b v="0"/>
    <x v="78"/>
    <b v="0"/>
    <s v="theater/plays"/>
    <n v="0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x v="134"/>
    <n v="10"/>
    <x v="2"/>
    <s v="US"/>
    <s v="USD"/>
    <n v="1441037097"/>
    <n v="1438445097"/>
    <b v="0"/>
    <x v="29"/>
    <b v="0"/>
    <s v="theater/plays"/>
    <n v="1.25"/>
    <n v="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x v="10"/>
    <n v="250"/>
    <x v="2"/>
    <s v="FR"/>
    <s v="EUR"/>
    <n v="1437889336"/>
    <n v="1432705336"/>
    <b v="0"/>
    <x v="80"/>
    <b v="0"/>
    <s v="theater/plays"/>
    <n v="5"/>
    <n v="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x v="23"/>
    <n v="0"/>
    <x v="2"/>
    <s v="US"/>
    <s v="USD"/>
    <n v="1449247439"/>
    <n v="1444059839"/>
    <b v="0"/>
    <x v="78"/>
    <b v="0"/>
    <s v="theater/plays"/>
    <n v="0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x v="9"/>
    <n v="215"/>
    <x v="2"/>
    <s v="US"/>
    <s v="USD"/>
    <n v="1487811600"/>
    <n v="1486077481"/>
    <b v="0"/>
    <x v="63"/>
    <b v="0"/>
    <s v="theater/plays"/>
    <n v="7.166666666666667"/>
    <n v="8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x v="13"/>
    <n v="561"/>
    <x v="2"/>
    <s v="US"/>
    <s v="USD"/>
    <n v="1402007500"/>
    <n v="1399415500"/>
    <b v="0"/>
    <x v="202"/>
    <b v="0"/>
    <s v="theater/plays"/>
    <n v="28.050000000000004"/>
    <n v="29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x v="22"/>
    <n v="0"/>
    <x v="2"/>
    <s v="US"/>
    <s v="USD"/>
    <n v="1450053370"/>
    <n v="1447461370"/>
    <b v="0"/>
    <x v="78"/>
    <b v="0"/>
    <s v="theater/plays"/>
    <n v="0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x v="30"/>
    <n v="400"/>
    <x v="2"/>
    <s v="US"/>
    <s v="USD"/>
    <n v="1454525340"/>
    <n v="1452008599"/>
    <b v="0"/>
    <x v="79"/>
    <b v="0"/>
    <s v="theater/plays"/>
    <n v="16"/>
    <n v="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x v="10"/>
    <n v="0"/>
    <x v="2"/>
    <s v="US"/>
    <s v="USD"/>
    <n v="1418914964"/>
    <n v="1414591364"/>
    <b v="0"/>
    <x v="78"/>
    <b v="0"/>
    <s v="theater/plays"/>
    <n v="0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x v="436"/>
    <n v="413"/>
    <x v="2"/>
    <s v="US"/>
    <s v="USD"/>
    <n v="1450211116"/>
    <n v="1445023516"/>
    <b v="0"/>
    <x v="63"/>
    <b v="0"/>
    <s v="theater/plays"/>
    <n v="6.8287037037037033"/>
    <n v="7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x v="437"/>
    <n v="6141.99"/>
    <x v="2"/>
    <s v="GB"/>
    <s v="GBP"/>
    <n v="1475398800"/>
    <n v="1472711224"/>
    <b v="0"/>
    <x v="225"/>
    <b v="0"/>
    <s v="theater/plays"/>
    <n v="25.698702928870294"/>
    <n v="26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x v="438"/>
    <n v="200"/>
    <x v="2"/>
    <s v="US"/>
    <s v="USD"/>
    <n v="1428097450"/>
    <n v="1425509050"/>
    <b v="0"/>
    <x v="84"/>
    <b v="0"/>
    <s v="theater/plays"/>
    <n v="1.4814814814814816"/>
    <n v="2"/>
    <n v="100"/>
    <x v="1"/>
    <s v="plays"/>
    <x v="4034"/>
    <d v="2015-04-03T21:44:10"/>
  </r>
  <r>
    <n v="4035"/>
    <s v="The Lost Boy"/>
    <s v="&quot;Stories are where you go to look for the truth of your own life.&quot; (Frank Delaney)"/>
    <x v="3"/>
    <n v="3685"/>
    <x v="2"/>
    <s v="US"/>
    <s v="USD"/>
    <n v="1413925887"/>
    <n v="1411333887"/>
    <b v="0"/>
    <x v="20"/>
    <b v="0"/>
    <s v="theater/plays"/>
    <n v="36.85"/>
    <n v="37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x v="12"/>
    <n v="2823"/>
    <x v="2"/>
    <s v="US"/>
    <s v="USD"/>
    <n v="1404253800"/>
    <n v="1402784964"/>
    <b v="0"/>
    <x v="57"/>
    <b v="0"/>
    <s v="theater/plays"/>
    <n v="47.05"/>
    <n v="48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x v="176"/>
    <n v="80"/>
    <x v="2"/>
    <s v="US"/>
    <s v="USD"/>
    <n v="1464099900"/>
    <n v="1462585315"/>
    <b v="0"/>
    <x v="84"/>
    <b v="0"/>
    <s v="theater/plays"/>
    <n v="11.428571428571429"/>
    <n v="12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x v="30"/>
    <n v="301"/>
    <x v="2"/>
    <s v="US"/>
    <s v="USD"/>
    <n v="1413573010"/>
    <n v="1408389010"/>
    <b v="0"/>
    <x v="80"/>
    <b v="0"/>
    <s v="theater/plays"/>
    <n v="12.04"/>
    <n v="13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x v="2"/>
    <n v="300"/>
    <x v="2"/>
    <s v="US"/>
    <s v="USD"/>
    <n v="1448949540"/>
    <n v="1446048367"/>
    <b v="0"/>
    <x v="81"/>
    <b v="0"/>
    <s v="theater/plays"/>
    <n v="60"/>
    <n v="60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x v="6"/>
    <n v="2500"/>
    <x v="2"/>
    <s v="US"/>
    <s v="USD"/>
    <n v="1437188400"/>
    <n v="1432100004"/>
    <b v="0"/>
    <x v="84"/>
    <b v="0"/>
    <s v="theater/plays"/>
    <n v="31.25"/>
    <n v="32"/>
    <n v="1250"/>
    <x v="1"/>
    <s v="plays"/>
    <x v="4040"/>
    <d v="2015-07-18T03:00:00"/>
  </r>
  <r>
    <n v="4041"/>
    <s v="In the Land of Gold"/>
    <s v="A bold, colouful, vibrant play centred around the last remaining monarchy of Africa."/>
    <x v="10"/>
    <n v="21"/>
    <x v="2"/>
    <s v="GB"/>
    <s v="GBP"/>
    <n v="1473160954"/>
    <n v="1467976954"/>
    <b v="0"/>
    <x v="84"/>
    <b v="0"/>
    <s v="theater/plays"/>
    <n v="0.42"/>
    <n v="1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x v="3"/>
    <n v="21"/>
    <x v="2"/>
    <s v="US"/>
    <s v="USD"/>
    <n v="1421781360"/>
    <n v="1419213664"/>
    <b v="0"/>
    <x v="83"/>
    <b v="0"/>
    <s v="theater/plays"/>
    <n v="0.21"/>
    <n v="1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x v="43"/>
    <n v="0"/>
    <x v="2"/>
    <s v="CA"/>
    <s v="CAD"/>
    <n v="1416524325"/>
    <n v="1415228325"/>
    <b v="0"/>
    <x v="78"/>
    <b v="0"/>
    <s v="theater/plays"/>
    <n v="0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x v="20"/>
    <n v="225"/>
    <x v="2"/>
    <s v="US"/>
    <s v="USD"/>
    <n v="1428642000"/>
    <n v="1426050982"/>
    <b v="0"/>
    <x v="80"/>
    <b v="0"/>
    <s v="theater/plays"/>
    <n v="37.5"/>
    <n v="38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x v="10"/>
    <n v="1"/>
    <x v="2"/>
    <s v="AU"/>
    <s v="AUD"/>
    <n v="1408596589"/>
    <n v="1406004589"/>
    <b v="0"/>
    <x v="29"/>
    <b v="0"/>
    <s v="theater/plays"/>
    <n v="0.02"/>
    <n v="1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x v="439"/>
    <n v="460"/>
    <x v="2"/>
    <s v="US"/>
    <s v="USD"/>
    <n v="1413992210"/>
    <n v="1411400210"/>
    <b v="0"/>
    <x v="8"/>
    <b v="0"/>
    <s v="theater/plays"/>
    <n v="8.2142857142857135"/>
    <n v="9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x v="10"/>
    <n v="110"/>
    <x v="2"/>
    <s v="US"/>
    <s v="USD"/>
    <n v="1420938000"/>
    <n v="1418862743"/>
    <b v="0"/>
    <x v="80"/>
    <b v="0"/>
    <s v="theater/plays"/>
    <n v="2.1999999999999997"/>
    <n v="3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x v="73"/>
    <n v="3001"/>
    <x v="2"/>
    <s v="GB"/>
    <s v="GBP"/>
    <n v="1460373187"/>
    <n v="1457352787"/>
    <b v="0"/>
    <x v="110"/>
    <b v="0"/>
    <s v="theater/plays"/>
    <n v="17.652941176470588"/>
    <n v="1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x v="22"/>
    <n v="16"/>
    <x v="2"/>
    <s v="US"/>
    <s v="USD"/>
    <n v="1436914815"/>
    <n v="1434322815"/>
    <b v="0"/>
    <x v="29"/>
    <b v="0"/>
    <s v="theater/plays"/>
    <n v="0.08"/>
    <n v="1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x v="15"/>
    <n v="1"/>
    <x v="2"/>
    <s v="US"/>
    <s v="USD"/>
    <n v="1414077391"/>
    <n v="1411485391"/>
    <b v="0"/>
    <x v="29"/>
    <b v="0"/>
    <s v="theater/plays"/>
    <n v="6.6666666666666666E-2"/>
    <n v="1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x v="2"/>
    <n v="0"/>
    <x v="2"/>
    <s v="US"/>
    <s v="USD"/>
    <n v="1399618380"/>
    <n v="1399058797"/>
    <b v="0"/>
    <x v="78"/>
    <b v="0"/>
    <s v="theater/plays"/>
    <n v="0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x v="9"/>
    <n v="1126"/>
    <x v="2"/>
    <s v="US"/>
    <s v="USD"/>
    <n v="1413234316"/>
    <n v="1408050316"/>
    <b v="0"/>
    <x v="62"/>
    <b v="0"/>
    <s v="theater/plays"/>
    <n v="37.533333333333339"/>
    <n v="38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x v="2"/>
    <n v="110"/>
    <x v="2"/>
    <s v="GB"/>
    <s v="GBP"/>
    <n v="1416081600"/>
    <n v="1413477228"/>
    <b v="0"/>
    <x v="84"/>
    <b v="0"/>
    <s v="theater/plays"/>
    <n v="22"/>
    <n v="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x v="440"/>
    <n v="0"/>
    <x v="2"/>
    <s v="US"/>
    <s v="USD"/>
    <n v="1475294400"/>
    <n v="1472674285"/>
    <b v="0"/>
    <x v="78"/>
    <b v="0"/>
    <s v="theater/plays"/>
    <n v="0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x v="10"/>
    <n v="881"/>
    <x v="2"/>
    <s v="GB"/>
    <s v="GBP"/>
    <n v="1403192031"/>
    <n v="1400600031"/>
    <b v="0"/>
    <x v="64"/>
    <b v="0"/>
    <s v="theater/plays"/>
    <n v="17.62"/>
    <n v="18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x v="15"/>
    <n v="795"/>
    <x v="2"/>
    <s v="US"/>
    <s v="USD"/>
    <n v="1467575940"/>
    <n v="1465856639"/>
    <b v="0"/>
    <x v="82"/>
    <b v="0"/>
    <s v="theater/plays"/>
    <n v="53"/>
    <n v="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x v="8"/>
    <n v="775"/>
    <x v="2"/>
    <s v="GB"/>
    <s v="GBP"/>
    <n v="1448492400"/>
    <n v="1446506080"/>
    <b v="0"/>
    <x v="79"/>
    <b v="0"/>
    <s v="theater/plays"/>
    <n v="22.142857142857142"/>
    <n v="23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x v="192"/>
    <n v="95"/>
    <x v="2"/>
    <s v="US"/>
    <s v="USD"/>
    <n v="1459483140"/>
    <n v="1458178044"/>
    <b v="0"/>
    <x v="80"/>
    <b v="0"/>
    <s v="theater/plays"/>
    <n v="2.5333333333333332"/>
    <n v="3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x v="3"/>
    <n v="250"/>
    <x v="2"/>
    <s v="CA"/>
    <s v="CAD"/>
    <n v="1410836400"/>
    <n v="1408116152"/>
    <b v="0"/>
    <x v="63"/>
    <b v="0"/>
    <s v="theater/plays"/>
    <n v="2.5"/>
    <n v="3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x v="3"/>
    <n v="285"/>
    <x v="2"/>
    <s v="CA"/>
    <s v="CAD"/>
    <n v="1403539200"/>
    <n v="1400604056"/>
    <b v="0"/>
    <x v="81"/>
    <b v="0"/>
    <s v="theater/plays"/>
    <n v="2.85"/>
    <n v="3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x v="441"/>
    <n v="0"/>
    <x v="2"/>
    <s v="US"/>
    <s v="USD"/>
    <n v="1461205423"/>
    <n v="1456025023"/>
    <b v="0"/>
    <x v="78"/>
    <b v="0"/>
    <s v="theater/plays"/>
    <n v="0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x v="22"/>
    <n v="490"/>
    <x v="2"/>
    <s v="US"/>
    <s v="USD"/>
    <n v="1467481468"/>
    <n v="1464889468"/>
    <b v="0"/>
    <x v="83"/>
    <b v="0"/>
    <s v="theater/plays"/>
    <n v="2.4500000000000002"/>
    <n v="3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x v="196"/>
    <n v="135"/>
    <x v="2"/>
    <s v="GB"/>
    <s v="GBP"/>
    <n v="1403886084"/>
    <n v="1401294084"/>
    <b v="0"/>
    <x v="82"/>
    <b v="0"/>
    <s v="theater/plays"/>
    <n v="1.4210526315789473"/>
    <n v="2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x v="13"/>
    <n v="385"/>
    <x v="2"/>
    <s v="AU"/>
    <s v="AUD"/>
    <n v="1430316426"/>
    <n v="1427724426"/>
    <b v="0"/>
    <x v="79"/>
    <b v="0"/>
    <s v="theater/plays"/>
    <n v="19.25"/>
    <n v="20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x v="23"/>
    <n v="27"/>
    <x v="2"/>
    <s v="US"/>
    <s v="USD"/>
    <n v="1407883811"/>
    <n v="1405291811"/>
    <b v="0"/>
    <x v="80"/>
    <b v="0"/>
    <s v="theater/plays"/>
    <n v="0.67500000000000004"/>
    <n v="1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x v="36"/>
    <n v="25"/>
    <x v="2"/>
    <s v="US"/>
    <s v="USD"/>
    <n v="1463619388"/>
    <n v="1461027388"/>
    <b v="0"/>
    <x v="29"/>
    <b v="0"/>
    <s v="theater/plays"/>
    <n v="0.16666666666666669"/>
    <n v="1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x v="10"/>
    <n v="3045"/>
    <x v="2"/>
    <s v="US"/>
    <s v="USD"/>
    <n v="1443408550"/>
    <n v="1439952550"/>
    <b v="0"/>
    <x v="57"/>
    <b v="0"/>
    <s v="theater/plays"/>
    <n v="60.9"/>
    <n v="61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x v="442"/>
    <n v="34.950000000000003"/>
    <x v="2"/>
    <s v="US"/>
    <s v="USD"/>
    <n v="1484348700"/>
    <n v="1481756855"/>
    <b v="0"/>
    <x v="29"/>
    <b v="0"/>
    <s v="theater/plays"/>
    <n v="1"/>
    <n v="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x v="21"/>
    <n v="430"/>
    <x v="2"/>
    <s v="GB"/>
    <s v="GBP"/>
    <n v="1425124800"/>
    <n v="1421596356"/>
    <b v="0"/>
    <x v="62"/>
    <b v="0"/>
    <s v="theater/plays"/>
    <n v="34.4"/>
    <n v="35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x v="28"/>
    <n v="165"/>
    <x v="2"/>
    <s v="US"/>
    <s v="USD"/>
    <n v="1425178800"/>
    <n v="1422374420"/>
    <b v="0"/>
    <x v="79"/>
    <b v="0"/>
    <s v="theater/plays"/>
    <n v="16.5"/>
    <n v="17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x v="22"/>
    <n v="0"/>
    <x v="2"/>
    <s v="MX"/>
    <s v="MXN"/>
    <n v="1482779931"/>
    <n v="1480187931"/>
    <b v="0"/>
    <x v="78"/>
    <b v="0"/>
    <s v="theater/plays"/>
    <n v="0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x v="28"/>
    <n v="4"/>
    <x v="2"/>
    <s v="GB"/>
    <s v="GBP"/>
    <n v="1408646111"/>
    <n v="1403462111"/>
    <b v="0"/>
    <x v="84"/>
    <b v="0"/>
    <s v="theater/plays"/>
    <n v="0.4"/>
    <n v="1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x v="8"/>
    <n v="37"/>
    <x v="2"/>
    <s v="US"/>
    <s v="USD"/>
    <n v="1431144000"/>
    <n v="1426407426"/>
    <b v="0"/>
    <x v="84"/>
    <b v="0"/>
    <s v="theater/plays"/>
    <n v="1.0571428571428572"/>
    <n v="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x v="181"/>
    <n v="735"/>
    <x v="2"/>
    <s v="GB"/>
    <s v="GBP"/>
    <n v="1446732975"/>
    <n v="1444137375"/>
    <b v="0"/>
    <x v="64"/>
    <b v="0"/>
    <s v="theater/plays"/>
    <n v="26.727272727272727"/>
    <n v="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x v="13"/>
    <n v="576"/>
    <x v="2"/>
    <s v="GB"/>
    <s v="GBP"/>
    <n v="1404149280"/>
    <n v="1400547969"/>
    <b v="0"/>
    <x v="62"/>
    <b v="0"/>
    <s v="theater/plays"/>
    <n v="28.799999999999997"/>
    <n v="29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x v="176"/>
    <n v="0"/>
    <x v="2"/>
    <s v="US"/>
    <s v="USD"/>
    <n v="1413921060"/>
    <n v="1411499149"/>
    <b v="0"/>
    <x v="78"/>
    <b v="0"/>
    <s v="theater/plays"/>
    <n v="0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x v="36"/>
    <n v="1335"/>
    <x v="2"/>
    <s v="US"/>
    <s v="USD"/>
    <n v="1482339794"/>
    <n v="1479747794"/>
    <b v="0"/>
    <x v="79"/>
    <b v="0"/>
    <s v="theater/plays"/>
    <n v="8.9"/>
    <n v="9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x v="49"/>
    <n v="0"/>
    <x v="2"/>
    <s v="GB"/>
    <s v="GBP"/>
    <n v="1485543242"/>
    <n v="1482951242"/>
    <b v="0"/>
    <x v="78"/>
    <b v="0"/>
    <s v="theater/plays"/>
    <n v="0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x v="9"/>
    <n v="5"/>
    <x v="2"/>
    <s v="US"/>
    <s v="USD"/>
    <n v="1466375521"/>
    <n v="1463783521"/>
    <b v="0"/>
    <x v="29"/>
    <b v="0"/>
    <s v="theater/plays"/>
    <n v="0.16666666666666669"/>
    <n v="1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x v="9"/>
    <n v="0"/>
    <x v="2"/>
    <s v="US"/>
    <s v="USD"/>
    <n v="1465930440"/>
    <n v="1463849116"/>
    <b v="0"/>
    <x v="78"/>
    <b v="0"/>
    <s v="theater/plays"/>
    <n v="0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x v="443"/>
    <n v="350"/>
    <x v="2"/>
    <s v="US"/>
    <s v="USD"/>
    <n v="1425819425"/>
    <n v="1423231025"/>
    <b v="0"/>
    <x v="8"/>
    <b v="0"/>
    <s v="theater/plays"/>
    <n v="15.737410071942445"/>
    <n v="16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x v="325"/>
    <n v="3"/>
    <x v="2"/>
    <s v="US"/>
    <s v="USD"/>
    <n v="1447542000"/>
    <n v="1446179553"/>
    <b v="0"/>
    <x v="84"/>
    <b v="0"/>
    <s v="theater/plays"/>
    <n v="2"/>
    <n v="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x v="8"/>
    <n v="759"/>
    <x v="2"/>
    <s v="US"/>
    <s v="USD"/>
    <n v="1452795416"/>
    <n v="1450203416"/>
    <b v="0"/>
    <x v="79"/>
    <b v="0"/>
    <s v="theater/plays"/>
    <n v="21.685714285714287"/>
    <n v="22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x v="9"/>
    <n v="10"/>
    <x v="2"/>
    <s v="IT"/>
    <s v="EUR"/>
    <n v="1476008906"/>
    <n v="1473416906"/>
    <b v="0"/>
    <x v="29"/>
    <b v="0"/>
    <s v="theater/plays"/>
    <n v="0.33333333333333337"/>
    <n v="1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x v="8"/>
    <n v="10"/>
    <x v="2"/>
    <s v="US"/>
    <s v="USD"/>
    <n v="1427169540"/>
    <n v="1424701775"/>
    <b v="0"/>
    <x v="29"/>
    <b v="0"/>
    <s v="theater/plays"/>
    <n v="0.2857142857142857"/>
    <n v="1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x v="28"/>
    <n v="47"/>
    <x v="2"/>
    <s v="US"/>
    <s v="USD"/>
    <n v="1448078400"/>
    <n v="1445985299"/>
    <b v="0"/>
    <x v="81"/>
    <b v="0"/>
    <s v="theater/plays"/>
    <n v="4.7"/>
    <n v="5"/>
    <n v="9.4"/>
    <x v="1"/>
    <s v="plays"/>
    <x v="4086"/>
    <d v="2015-11-21T04:00:00"/>
  </r>
  <r>
    <n v="4087"/>
    <s v="Stage Production &quot;The Nail Shop&quot;"/>
    <s v="Comedy Stage Play"/>
    <x v="376"/>
    <n v="0"/>
    <x v="2"/>
    <s v="US"/>
    <s v="USD"/>
    <n v="1468777786"/>
    <n v="1466185786"/>
    <b v="0"/>
    <x v="78"/>
    <b v="0"/>
    <s v="theater/plays"/>
    <n v="0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x v="13"/>
    <n v="216"/>
    <x v="2"/>
    <s v="GB"/>
    <s v="GBP"/>
    <n v="1421403960"/>
    <n v="1418827324"/>
    <b v="0"/>
    <x v="83"/>
    <b v="0"/>
    <s v="theater/plays"/>
    <n v="10.8"/>
    <n v="11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x v="10"/>
    <n v="240"/>
    <x v="2"/>
    <s v="US"/>
    <s v="USD"/>
    <n v="1433093700"/>
    <n v="1430242488"/>
    <b v="0"/>
    <x v="22"/>
    <b v="0"/>
    <s v="theater/plays"/>
    <n v="4.8"/>
    <n v="5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x v="28"/>
    <n v="32"/>
    <x v="2"/>
    <s v="US"/>
    <s v="USD"/>
    <n v="1438959600"/>
    <n v="1437754137"/>
    <b v="0"/>
    <x v="83"/>
    <b v="0"/>
    <s v="theater/plays"/>
    <n v="3.2"/>
    <n v="4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x v="183"/>
    <n v="204"/>
    <x v="2"/>
    <s v="US"/>
    <s v="USD"/>
    <n v="1421410151"/>
    <n v="1418818151"/>
    <b v="0"/>
    <x v="22"/>
    <b v="0"/>
    <s v="theater/plays"/>
    <n v="12.75"/>
    <n v="13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x v="74"/>
    <n v="20"/>
    <x v="2"/>
    <s v="US"/>
    <s v="USD"/>
    <n v="1428205247"/>
    <n v="1423024847"/>
    <b v="0"/>
    <x v="29"/>
    <b v="0"/>
    <s v="theater/plays"/>
    <n v="1.8181818181818181E-2"/>
    <n v="1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x v="30"/>
    <n v="60"/>
    <x v="2"/>
    <s v="GB"/>
    <s v="GBP"/>
    <n v="1440272093"/>
    <n v="1435088093"/>
    <b v="0"/>
    <x v="80"/>
    <b v="0"/>
    <s v="theater/plays"/>
    <n v="2.4"/>
    <n v="3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x v="13"/>
    <n v="730"/>
    <x v="2"/>
    <s v="US"/>
    <s v="USD"/>
    <n v="1413953940"/>
    <n v="1410141900"/>
    <b v="0"/>
    <x v="22"/>
    <b v="0"/>
    <s v="theater/plays"/>
    <n v="36.5"/>
    <n v="37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x v="11"/>
    <n v="800"/>
    <x v="2"/>
    <s v="MX"/>
    <s v="MXN"/>
    <n v="1482108350"/>
    <n v="1479516350"/>
    <b v="0"/>
    <x v="29"/>
    <b v="0"/>
    <s v="theater/plays"/>
    <n v="2.666666666666667"/>
    <n v="3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x v="8"/>
    <n v="400"/>
    <x v="2"/>
    <s v="GB"/>
    <s v="GBP"/>
    <n v="1488271860"/>
    <n v="1484484219"/>
    <b v="0"/>
    <x v="81"/>
    <b v="0"/>
    <s v="theater/plays"/>
    <n v="11.428571428571429"/>
    <n v="12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x v="3"/>
    <n v="0"/>
    <x v="2"/>
    <s v="GB"/>
    <s v="GBP"/>
    <n v="1454284500"/>
    <n v="1449431237"/>
    <b v="0"/>
    <x v="78"/>
    <b v="0"/>
    <s v="theater/plays"/>
    <n v="0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x v="96"/>
    <n v="0"/>
    <x v="2"/>
    <s v="US"/>
    <s v="USD"/>
    <n v="1465060797"/>
    <n v="1462468797"/>
    <b v="0"/>
    <x v="78"/>
    <b v="0"/>
    <s v="theater/plays"/>
    <n v="0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x v="37"/>
    <n v="50"/>
    <x v="2"/>
    <s v="US"/>
    <s v="USD"/>
    <n v="1472847873"/>
    <n v="1468959873"/>
    <b v="0"/>
    <x v="29"/>
    <b v="0"/>
    <s v="theater/plays"/>
    <n v="1.1111111111111112"/>
    <n v="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x v="444"/>
    <n v="0"/>
    <x v="2"/>
    <s v="US"/>
    <s v="USD"/>
    <n v="1414205990"/>
    <n v="1413341990"/>
    <b v="0"/>
    <x v="78"/>
    <b v="0"/>
    <s v="theater/plays"/>
    <n v="0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x v="20"/>
    <n v="0"/>
    <x v="2"/>
    <s v="US"/>
    <s v="USD"/>
    <n v="1485380482"/>
    <n v="1482788482"/>
    <b v="0"/>
    <x v="78"/>
    <b v="0"/>
    <s v="theater/plays"/>
    <n v="0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x v="2"/>
    <n v="137"/>
    <x v="2"/>
    <s v="US"/>
    <s v="USD"/>
    <n v="1463343673"/>
    <n v="1460751673"/>
    <b v="0"/>
    <x v="79"/>
    <b v="0"/>
    <s v="theater/plays"/>
    <n v="27.400000000000002"/>
    <n v="28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x v="28"/>
    <n v="100"/>
    <x v="2"/>
    <s v="US"/>
    <s v="USD"/>
    <n v="1440613920"/>
    <n v="1435953566"/>
    <b v="0"/>
    <x v="79"/>
    <b v="0"/>
    <s v="theater/plays"/>
    <n v="10"/>
    <n v="10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x v="9"/>
    <n v="641"/>
    <x v="2"/>
    <s v="AU"/>
    <s v="AUD"/>
    <n v="1477550434"/>
    <n v="1474958434"/>
    <b v="0"/>
    <x v="25"/>
    <b v="0"/>
    <s v="theater/plays"/>
    <n v="21.366666666666667"/>
    <n v="22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x v="287"/>
    <n v="2300"/>
    <x v="2"/>
    <s v="MX"/>
    <s v="MXN"/>
    <n v="1482711309"/>
    <n v="1479860109"/>
    <b v="0"/>
    <x v="79"/>
    <b v="0"/>
    <s v="theater/plays"/>
    <n v="6.9696969696969706"/>
    <n v="7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x v="10"/>
    <n v="3530"/>
    <x v="2"/>
    <s v="US"/>
    <s v="USD"/>
    <n v="1427936400"/>
    <n v="1424221866"/>
    <b v="0"/>
    <x v="51"/>
    <b v="0"/>
    <s v="theater/plays"/>
    <n v="70.599999999999994"/>
    <n v="71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x v="13"/>
    <n v="41"/>
    <x v="2"/>
    <s v="US"/>
    <s v="USD"/>
    <n v="1411596001"/>
    <n v="1409608801"/>
    <b v="0"/>
    <x v="80"/>
    <b v="0"/>
    <s v="theater/plays"/>
    <n v="2.0500000000000003"/>
    <n v="3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x v="9"/>
    <n v="59"/>
    <x v="2"/>
    <s v="US"/>
    <s v="USD"/>
    <n v="1488517200"/>
    <n v="1485909937"/>
    <b v="0"/>
    <x v="29"/>
    <b v="0"/>
    <s v="theater/plays"/>
    <n v="1.9666666666666666"/>
    <n v="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x v="2"/>
    <n v="0"/>
    <x v="2"/>
    <s v="GB"/>
    <s v="GBP"/>
    <n v="1448805404"/>
    <n v="1446209804"/>
    <b v="0"/>
    <x v="78"/>
    <b v="0"/>
    <s v="theater/plays"/>
    <n v="0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x v="43"/>
    <n v="86"/>
    <x v="2"/>
    <s v="GB"/>
    <s v="GBP"/>
    <n v="1469113351"/>
    <n v="1463929351"/>
    <b v="0"/>
    <x v="79"/>
    <b v="0"/>
    <s v="theater/plays"/>
    <n v="28.666666666666668"/>
    <n v="29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x v="9"/>
    <n v="94"/>
    <x v="2"/>
    <s v="US"/>
    <s v="USD"/>
    <n v="1424747740"/>
    <n v="1422155740"/>
    <b v="0"/>
    <x v="79"/>
    <b v="0"/>
    <s v="theater/plays"/>
    <n v="3.1333333333333333"/>
    <n v="4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x v="30"/>
    <n v="1"/>
    <x v="2"/>
    <s v="IE"/>
    <s v="EUR"/>
    <n v="1456617600"/>
    <n v="1454280186"/>
    <b v="0"/>
    <x v="29"/>
    <b v="0"/>
    <s v="theater/plays"/>
    <n v="0.04"/>
    <n v="1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x v="15"/>
    <n v="3"/>
    <x v="2"/>
    <s v="US"/>
    <s v="USD"/>
    <n v="1452234840"/>
    <n v="1450619123"/>
    <b v="0"/>
    <x v="83"/>
    <b v="0"/>
    <s v="theater/plays"/>
    <n v="0.2"/>
    <n v="1"/>
    <n v="1"/>
    <x v="1"/>
    <s v="plays"/>
    <x v="4113"/>
    <d v="2016-01-08T06:34:00"/>
  </r>
  <r>
    <m/>
    <m/>
    <m/>
    <x v="445"/>
    <m/>
    <x v="4"/>
    <m/>
    <m/>
    <m/>
    <m/>
    <m/>
    <x v="502"/>
    <m/>
    <m/>
    <m/>
    <m/>
    <m/>
    <x v="9"/>
    <m/>
    <x v="411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5CDE8F-A1F3-45C3-9847-EFE76CFE0C90}" name="PivotTable2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9"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3"/>
        <item x="0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3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x="41"/>
        <item t="default"/>
      </items>
    </pivotField>
    <pivotField showAll="0"/>
    <pivotField showAll="0"/>
    <pivotField showAll="0"/>
    <pivotField axis="axisRow" dataField="1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</pivotFields>
  <rowFields count="1">
    <field x="1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Category" fld="17" subtotal="count" baseField="0" baseItem="0"/>
  </dataFields>
  <formats count="6">
    <format dxfId="36">
      <pivotArea dataOnly="0" labelOnly="1" fieldPosition="0">
        <references count="1">
          <reference field="5" count="1">
            <x v="0"/>
          </reference>
        </references>
      </pivotArea>
    </format>
    <format dxfId="35">
      <pivotArea dataOnly="0" labelOnly="1" fieldPosition="0">
        <references count="1">
          <reference field="5" count="1">
            <x v="1"/>
          </reference>
        </references>
      </pivotArea>
    </format>
    <format dxfId="34">
      <pivotArea dataOnly="0" labelOnly="1" fieldPosition="0">
        <references count="1">
          <reference field="5" count="1">
            <x v="2"/>
          </reference>
        </references>
      </pivotArea>
    </format>
    <format dxfId="33">
      <pivotArea dataOnly="0" labelOnly="1" fieldPosition="0">
        <references count="1">
          <reference field="5" count="1">
            <x v="3"/>
          </reference>
        </references>
      </pivotArea>
    </format>
    <format dxfId="32">
      <pivotArea dataOnly="0" labelOnly="1" grandCol="1" outline="0" fieldPosition="0"/>
    </format>
    <format dxfId="31">
      <pivotArea field="17" type="button" dataOnly="0" labelOnly="1" outline="0" axis="axisRow" fieldPosition="0"/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F45129-6343-4CB6-B4B8-DC419A7A23F4}" name="PivotTable4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9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</pivotFields>
  <rowFields count="1">
    <field x="18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7" hier="-1"/>
  </pageFields>
  <dataFields count="1">
    <dataField name="Count of state" fld="5" subtotal="count" baseField="0" baseItem="0"/>
  </dataFields>
  <formats count="7">
    <format dxfId="42">
      <pivotArea dataOnly="0" labelOnly="1" fieldPosition="0">
        <references count="1">
          <reference field="5" count="1">
            <x v="0"/>
          </reference>
        </references>
      </pivotArea>
    </format>
    <format dxfId="41">
      <pivotArea dataOnly="0" labelOnly="1" fieldPosition="0">
        <references count="1">
          <reference field="5" count="1">
            <x v="0"/>
          </reference>
        </references>
      </pivotArea>
    </format>
    <format dxfId="40">
      <pivotArea dataOnly="0" labelOnly="1" fieldPosition="0">
        <references count="1">
          <reference field="5" count="1">
            <x v="1"/>
          </reference>
        </references>
      </pivotArea>
    </format>
    <format dxfId="39">
      <pivotArea dataOnly="0" labelOnly="1" fieldPosition="0">
        <references count="1">
          <reference field="5" count="1">
            <x v="2"/>
          </reference>
        </references>
      </pivotArea>
    </format>
    <format dxfId="38">
      <pivotArea dataOnly="0" labelOnly="1" fieldPosition="0">
        <references count="1">
          <reference field="5" count="1">
            <x v="3"/>
          </reference>
        </references>
      </pivotArea>
    </format>
    <format dxfId="37">
      <pivotArea dataOnly="0" labelOnly="1" grandCol="1" outline="0" fieldPosition="0"/>
    </format>
    <format dxfId="30">
      <pivotArea field="18" type="button" dataOnly="0" labelOnly="1" outline="0" axis="axisRow" fieldPosition="0"/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2B6453-C448-49EF-9CB4-12A98C7DEEFF}" name="PivotTable6" cacheId="4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E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h="1"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showAll="0"/>
    <pivotField showAll="0">
      <items count="7">
        <item sd="0" x="0"/>
        <item x="1"/>
        <item x="2"/>
        <item x="3"/>
        <item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7" hier="-1"/>
    <pageField fld="22" hier="-1"/>
  </pageFields>
  <dataFields count="1">
    <dataField name="Count of state" fld="5" subtotal="count" baseField="0" baseItem="0"/>
  </dataFields>
  <formats count="5">
    <format dxfId="29">
      <pivotArea field="19" type="button" dataOnly="0" labelOnly="1" outline="0" axis="axisRow" fieldPosition="0"/>
    </format>
    <format dxfId="28">
      <pivotArea dataOnly="0" labelOnly="1" fieldPosition="0">
        <references count="1">
          <reference field="5" count="1">
            <x v="0"/>
          </reference>
        </references>
      </pivotArea>
    </format>
    <format dxfId="27">
      <pivotArea dataOnly="0" labelOnly="1" fieldPosition="0">
        <references count="1">
          <reference field="5" count="1">
            <x v="2"/>
          </reference>
        </references>
      </pivotArea>
    </format>
    <format dxfId="26">
      <pivotArea dataOnly="0" labelOnly="1" fieldPosition="0">
        <references count="1">
          <reference field="5" count="1">
            <x v="3"/>
          </reference>
        </references>
      </pivotArea>
    </format>
    <format dxfId="25">
      <pivotArea dataOnly="0" labelOnly="1" grandCol="1" outline="0" fieldPosition="0"/>
    </format>
  </format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115"/>
  <sheetViews>
    <sheetView tabSelected="1" topLeftCell="C1" zoomScale="55" zoomScaleNormal="55" workbookViewId="0">
      <selection activeCell="Q5" sqref="Q5"/>
    </sheetView>
  </sheetViews>
  <sheetFormatPr defaultRowHeight="14.5" x14ac:dyDescent="0.35"/>
  <cols>
    <col min="2" max="2" width="38.453125" style="3" customWidth="1"/>
    <col min="3" max="3" width="40.26953125" style="3" customWidth="1"/>
    <col min="4" max="4" width="15.1796875" customWidth="1"/>
    <col min="5" max="5" width="16.453125" customWidth="1"/>
    <col min="6" max="6" width="21.26953125" customWidth="1"/>
    <col min="7" max="7" width="17.81640625" customWidth="1"/>
    <col min="8" max="8" width="19.81640625" customWidth="1"/>
    <col min="9" max="9" width="19.26953125" customWidth="1"/>
    <col min="10" max="10" width="17.81640625" customWidth="1"/>
    <col min="11" max="11" width="15.453125" customWidth="1"/>
    <col min="12" max="12" width="24.54296875" customWidth="1"/>
    <col min="13" max="13" width="36.453125" customWidth="1"/>
    <col min="14" max="14" width="41.1796875" customWidth="1"/>
    <col min="15" max="15" width="19.7265625" bestFit="1" customWidth="1"/>
    <col min="16" max="16" width="30.81640625" bestFit="1" customWidth="1"/>
    <col min="17" max="17" width="22.6328125" style="16" bestFit="1" customWidth="1"/>
    <col min="18" max="18" width="20.7265625" bestFit="1" customWidth="1"/>
    <col min="19" max="19" width="18" bestFit="1" customWidth="1"/>
    <col min="20" max="20" width="31.08984375" bestFit="1" customWidth="1"/>
    <col min="21" max="21" width="29.1796875" bestFit="1" customWidth="1"/>
  </cols>
  <sheetData>
    <row r="1" spans="1:21" x14ac:dyDescent="0.3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26" t="s">
        <v>8308</v>
      </c>
      <c r="R1" s="8" t="s">
        <v>8366</v>
      </c>
      <c r="S1" s="1" t="s">
        <v>8310</v>
      </c>
      <c r="T1" s="1" t="s">
        <v>8368</v>
      </c>
      <c r="U1" s="1" t="s">
        <v>8369</v>
      </c>
    </row>
    <row r="2" spans="1:21" ht="43.5" x14ac:dyDescent="0.3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>
        <f>((E2)/(D2))*100</f>
        <v>136.85882352941178</v>
      </c>
      <c r="P2">
        <f>ROUNDUP(O2,0)</f>
        <v>137</v>
      </c>
      <c r="Q2" s="16">
        <f>E2/L2</f>
        <v>63.917582417582416</v>
      </c>
      <c r="R2" s="9" t="s">
        <v>8315</v>
      </c>
      <c r="S2" t="s">
        <v>8316</v>
      </c>
      <c r="T2" s="13">
        <f>(((J2/60)/60)/24)+DATE(1970,1,1)</f>
        <v>42177.007071759261</v>
      </c>
      <c r="U2" s="13">
        <f>(((I2/60)/60)/24)+DATE(1970,1,1)</f>
        <v>42208.125</v>
      </c>
    </row>
    <row r="3" spans="1:21" ht="29" x14ac:dyDescent="0.3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>
        <f t="shared" ref="O3:O66" si="0">((E3)/(D3))*100</f>
        <v>142.60827250608273</v>
      </c>
      <c r="P3">
        <f t="shared" ref="P3:P66" si="1">ROUNDUP(O3,0)</f>
        <v>143</v>
      </c>
      <c r="Q3" s="16">
        <f t="shared" ref="Q3:Q66" si="2">E3/L3</f>
        <v>185.48101265822785</v>
      </c>
      <c r="R3" s="9" t="s">
        <v>8315</v>
      </c>
      <c r="S3" t="s">
        <v>8316</v>
      </c>
      <c r="T3" s="13">
        <f t="shared" ref="T3:T66" si="3">(((J3/60)/60)/24)+DATE(1970,1,1)</f>
        <v>42766.600497685184</v>
      </c>
      <c r="U3" s="13">
        <f t="shared" ref="U3:U66" si="4">(((I3/60)/60)/24)+DATE(1970,1,1)</f>
        <v>42796.600497685184</v>
      </c>
    </row>
    <row r="4" spans="1:21" ht="43.5" x14ac:dyDescent="0.3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>
        <f t="shared" si="0"/>
        <v>105</v>
      </c>
      <c r="P4">
        <f t="shared" si="1"/>
        <v>105</v>
      </c>
      <c r="Q4" s="16">
        <f t="shared" si="2"/>
        <v>15</v>
      </c>
      <c r="R4" s="9" t="s">
        <v>8315</v>
      </c>
      <c r="S4" t="s">
        <v>8316</v>
      </c>
      <c r="T4" s="13">
        <f t="shared" si="3"/>
        <v>42405.702349537038</v>
      </c>
      <c r="U4" s="13">
        <f t="shared" si="4"/>
        <v>42415.702349537038</v>
      </c>
    </row>
    <row r="5" spans="1:21" ht="29" x14ac:dyDescent="0.3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>
        <f t="shared" si="0"/>
        <v>103.89999999999999</v>
      </c>
      <c r="P5">
        <f t="shared" si="1"/>
        <v>104</v>
      </c>
      <c r="Q5" s="16">
        <f t="shared" si="2"/>
        <v>69.266666666666666</v>
      </c>
      <c r="R5" s="9" t="s">
        <v>8315</v>
      </c>
      <c r="S5" t="s">
        <v>8316</v>
      </c>
      <c r="T5" s="13">
        <f t="shared" si="3"/>
        <v>41828.515127314815</v>
      </c>
      <c r="U5" s="13">
        <f t="shared" si="4"/>
        <v>41858.515127314815</v>
      </c>
    </row>
    <row r="6" spans="1:21" ht="58" x14ac:dyDescent="0.3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>
        <f t="shared" si="0"/>
        <v>122.99154545454545</v>
      </c>
      <c r="P6">
        <f t="shared" si="1"/>
        <v>123</v>
      </c>
      <c r="Q6" s="16">
        <f t="shared" si="2"/>
        <v>190.55028169014085</v>
      </c>
      <c r="R6" s="9" t="s">
        <v>8315</v>
      </c>
      <c r="S6" t="s">
        <v>8316</v>
      </c>
      <c r="T6" s="13">
        <f t="shared" si="3"/>
        <v>42327.834247685183</v>
      </c>
      <c r="U6" s="13">
        <f t="shared" si="4"/>
        <v>42357.834247685183</v>
      </c>
    </row>
    <row r="7" spans="1:21" ht="43.5" x14ac:dyDescent="0.3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>
        <f t="shared" si="0"/>
        <v>109.77744436109028</v>
      </c>
      <c r="P7">
        <f t="shared" si="1"/>
        <v>110</v>
      </c>
      <c r="Q7" s="16">
        <f t="shared" si="2"/>
        <v>93.40425531914893</v>
      </c>
      <c r="R7" s="9" t="s">
        <v>8315</v>
      </c>
      <c r="S7" t="s">
        <v>8316</v>
      </c>
      <c r="T7" s="13">
        <f t="shared" si="3"/>
        <v>42563.932951388888</v>
      </c>
      <c r="U7" s="13">
        <f t="shared" si="4"/>
        <v>42580.232638888891</v>
      </c>
    </row>
    <row r="8" spans="1:21" ht="43.5" x14ac:dyDescent="0.3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>
        <f t="shared" si="0"/>
        <v>106.4875</v>
      </c>
      <c r="P8">
        <f t="shared" si="1"/>
        <v>107</v>
      </c>
      <c r="Q8" s="16">
        <f t="shared" si="2"/>
        <v>146.87931034482759</v>
      </c>
      <c r="R8" s="9" t="s">
        <v>8315</v>
      </c>
      <c r="S8" t="s">
        <v>8316</v>
      </c>
      <c r="T8" s="13">
        <f t="shared" si="3"/>
        <v>41794.072337962964</v>
      </c>
      <c r="U8" s="13">
        <f t="shared" si="4"/>
        <v>41804.072337962964</v>
      </c>
    </row>
    <row r="9" spans="1:21" ht="58" x14ac:dyDescent="0.3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>
        <f t="shared" si="0"/>
        <v>101.22222222222221</v>
      </c>
      <c r="P9">
        <f t="shared" si="1"/>
        <v>102</v>
      </c>
      <c r="Q9" s="16">
        <f t="shared" si="2"/>
        <v>159.82456140350877</v>
      </c>
      <c r="R9" s="9" t="s">
        <v>8315</v>
      </c>
      <c r="S9" t="s">
        <v>8316</v>
      </c>
      <c r="T9" s="13">
        <f t="shared" si="3"/>
        <v>42516.047071759262</v>
      </c>
      <c r="U9" s="13">
        <f t="shared" si="4"/>
        <v>42556.047071759262</v>
      </c>
    </row>
    <row r="10" spans="1:21" ht="29" x14ac:dyDescent="0.3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>
        <f t="shared" si="0"/>
        <v>100.04342857142856</v>
      </c>
      <c r="P10">
        <f t="shared" si="1"/>
        <v>101</v>
      </c>
      <c r="Q10" s="16">
        <f t="shared" si="2"/>
        <v>291.79333333333335</v>
      </c>
      <c r="R10" s="9" t="s">
        <v>8315</v>
      </c>
      <c r="S10" t="s">
        <v>8316</v>
      </c>
      <c r="T10" s="13">
        <f t="shared" si="3"/>
        <v>42468.94458333333</v>
      </c>
      <c r="U10" s="13">
        <f t="shared" si="4"/>
        <v>42475.875</v>
      </c>
    </row>
    <row r="11" spans="1:21" ht="43.5" x14ac:dyDescent="0.3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>
        <f t="shared" si="0"/>
        <v>125.998</v>
      </c>
      <c r="P11">
        <f t="shared" si="1"/>
        <v>126</v>
      </c>
      <c r="Q11" s="16">
        <f t="shared" si="2"/>
        <v>31.499500000000001</v>
      </c>
      <c r="R11" s="9" t="s">
        <v>8315</v>
      </c>
      <c r="S11" t="s">
        <v>8316</v>
      </c>
      <c r="T11" s="13">
        <f t="shared" si="3"/>
        <v>42447.103518518517</v>
      </c>
      <c r="U11" s="13">
        <f t="shared" si="4"/>
        <v>42477.103518518517</v>
      </c>
    </row>
    <row r="12" spans="1:21" ht="43.5" x14ac:dyDescent="0.3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>
        <f t="shared" si="0"/>
        <v>100.49999999999999</v>
      </c>
      <c r="P12">
        <f t="shared" si="1"/>
        <v>101</v>
      </c>
      <c r="Q12" s="16">
        <f t="shared" si="2"/>
        <v>158.68421052631578</v>
      </c>
      <c r="R12" s="9" t="s">
        <v>8315</v>
      </c>
      <c r="S12" t="s">
        <v>8316</v>
      </c>
      <c r="T12" s="13">
        <f t="shared" si="3"/>
        <v>41780.068043981482</v>
      </c>
      <c r="U12" s="13">
        <f t="shared" si="4"/>
        <v>41815.068043981482</v>
      </c>
    </row>
    <row r="13" spans="1:21" ht="58" x14ac:dyDescent="0.3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>
        <f t="shared" si="0"/>
        <v>120.5</v>
      </c>
      <c r="P13">
        <f t="shared" si="1"/>
        <v>121</v>
      </c>
      <c r="Q13" s="16">
        <f t="shared" si="2"/>
        <v>80.333333333333329</v>
      </c>
      <c r="R13" s="9" t="s">
        <v>8315</v>
      </c>
      <c r="S13" t="s">
        <v>8316</v>
      </c>
      <c r="T13" s="13">
        <f t="shared" si="3"/>
        <v>42572.778495370367</v>
      </c>
      <c r="U13" s="13">
        <f t="shared" si="4"/>
        <v>42604.125</v>
      </c>
    </row>
    <row r="14" spans="1:21" ht="58" x14ac:dyDescent="0.3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>
        <f t="shared" si="0"/>
        <v>165.29333333333335</v>
      </c>
      <c r="P14">
        <f t="shared" si="1"/>
        <v>166</v>
      </c>
      <c r="Q14" s="16">
        <f t="shared" si="2"/>
        <v>59.961305925030231</v>
      </c>
      <c r="R14" s="9" t="s">
        <v>8315</v>
      </c>
      <c r="S14" t="s">
        <v>8316</v>
      </c>
      <c r="T14" s="13">
        <f t="shared" si="3"/>
        <v>41791.713252314818</v>
      </c>
      <c r="U14" s="13">
        <f t="shared" si="4"/>
        <v>41836.125</v>
      </c>
    </row>
    <row r="15" spans="1:21" ht="43.5" x14ac:dyDescent="0.3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>
        <f t="shared" si="0"/>
        <v>159.97142857142856</v>
      </c>
      <c r="P15">
        <f t="shared" si="1"/>
        <v>160</v>
      </c>
      <c r="Q15" s="16">
        <f t="shared" si="2"/>
        <v>109.78431372549019</v>
      </c>
      <c r="R15" s="9" t="s">
        <v>8315</v>
      </c>
      <c r="S15" t="s">
        <v>8316</v>
      </c>
      <c r="T15" s="13">
        <f t="shared" si="3"/>
        <v>42508.677187499998</v>
      </c>
      <c r="U15" s="13">
        <f t="shared" si="4"/>
        <v>42544.852083333331</v>
      </c>
    </row>
    <row r="16" spans="1:21" ht="29" x14ac:dyDescent="0.3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>
        <f t="shared" si="0"/>
        <v>100.93333333333334</v>
      </c>
      <c r="P16">
        <f t="shared" si="1"/>
        <v>101</v>
      </c>
      <c r="Q16" s="16">
        <f t="shared" si="2"/>
        <v>147.70731707317074</v>
      </c>
      <c r="R16" s="9" t="s">
        <v>8315</v>
      </c>
      <c r="S16" t="s">
        <v>8316</v>
      </c>
      <c r="T16" s="13">
        <f t="shared" si="3"/>
        <v>41808.02648148148</v>
      </c>
      <c r="U16" s="13">
        <f t="shared" si="4"/>
        <v>41833.582638888889</v>
      </c>
    </row>
    <row r="17" spans="1:21" ht="43.5" x14ac:dyDescent="0.3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>
        <f t="shared" si="0"/>
        <v>106.60000000000001</v>
      </c>
      <c r="P17">
        <f t="shared" si="1"/>
        <v>107</v>
      </c>
      <c r="Q17" s="16">
        <f t="shared" si="2"/>
        <v>21.755102040816325</v>
      </c>
      <c r="R17" s="9" t="s">
        <v>8315</v>
      </c>
      <c r="S17" t="s">
        <v>8316</v>
      </c>
      <c r="T17" s="13">
        <f t="shared" si="3"/>
        <v>42256.391875000001</v>
      </c>
      <c r="U17" s="13">
        <f t="shared" si="4"/>
        <v>42274.843055555553</v>
      </c>
    </row>
    <row r="18" spans="1:21" ht="43.5" x14ac:dyDescent="0.3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>
        <f t="shared" si="0"/>
        <v>100.24166666666667</v>
      </c>
      <c r="P18">
        <f t="shared" si="1"/>
        <v>101</v>
      </c>
      <c r="Q18" s="16">
        <f t="shared" si="2"/>
        <v>171.84285714285716</v>
      </c>
      <c r="R18" s="9" t="s">
        <v>8315</v>
      </c>
      <c r="S18" t="s">
        <v>8316</v>
      </c>
      <c r="T18" s="13">
        <f t="shared" si="3"/>
        <v>41760.796423611115</v>
      </c>
      <c r="U18" s="13">
        <f t="shared" si="4"/>
        <v>41806.229166666664</v>
      </c>
    </row>
    <row r="19" spans="1:21" ht="43.5" x14ac:dyDescent="0.3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>
        <f t="shared" si="0"/>
        <v>100.66666666666666</v>
      </c>
      <c r="P19">
        <f t="shared" si="1"/>
        <v>101</v>
      </c>
      <c r="Q19" s="16">
        <f t="shared" si="2"/>
        <v>41.944444444444443</v>
      </c>
      <c r="R19" s="9" t="s">
        <v>8315</v>
      </c>
      <c r="S19" t="s">
        <v>8316</v>
      </c>
      <c r="T19" s="13">
        <f t="shared" si="3"/>
        <v>41917.731736111113</v>
      </c>
      <c r="U19" s="13">
        <f t="shared" si="4"/>
        <v>41947.773402777777</v>
      </c>
    </row>
    <row r="20" spans="1:21" ht="43.5" x14ac:dyDescent="0.3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>
        <f t="shared" si="0"/>
        <v>106.32110000000002</v>
      </c>
      <c r="P20">
        <f t="shared" si="1"/>
        <v>107</v>
      </c>
      <c r="Q20" s="16">
        <f t="shared" si="2"/>
        <v>93.264122807017543</v>
      </c>
      <c r="R20" s="9" t="s">
        <v>8315</v>
      </c>
      <c r="S20" t="s">
        <v>8316</v>
      </c>
      <c r="T20" s="13">
        <f t="shared" si="3"/>
        <v>41869.542314814818</v>
      </c>
      <c r="U20" s="13">
        <f t="shared" si="4"/>
        <v>41899.542314814818</v>
      </c>
    </row>
    <row r="21" spans="1:21" ht="43.5" x14ac:dyDescent="0.3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>
        <f t="shared" si="0"/>
        <v>145.29411764705881</v>
      </c>
      <c r="P21">
        <f t="shared" si="1"/>
        <v>146</v>
      </c>
      <c r="Q21" s="16">
        <f t="shared" si="2"/>
        <v>56.136363636363633</v>
      </c>
      <c r="R21" s="9" t="s">
        <v>8315</v>
      </c>
      <c r="S21" t="s">
        <v>8316</v>
      </c>
      <c r="T21" s="13">
        <f t="shared" si="3"/>
        <v>42175.816365740742</v>
      </c>
      <c r="U21" s="13">
        <f t="shared" si="4"/>
        <v>42205.816365740742</v>
      </c>
    </row>
    <row r="22" spans="1:21" ht="43.5" x14ac:dyDescent="0.3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>
        <f t="shared" si="0"/>
        <v>100.2</v>
      </c>
      <c r="P22">
        <f t="shared" si="1"/>
        <v>101</v>
      </c>
      <c r="Q22" s="16">
        <f t="shared" si="2"/>
        <v>80.16</v>
      </c>
      <c r="R22" s="9" t="s">
        <v>8315</v>
      </c>
      <c r="S22" t="s">
        <v>8316</v>
      </c>
      <c r="T22" s="13">
        <f t="shared" si="3"/>
        <v>42200.758240740746</v>
      </c>
      <c r="U22" s="13">
        <f t="shared" si="4"/>
        <v>42260.758240740746</v>
      </c>
    </row>
    <row r="23" spans="1:21" ht="43.5" x14ac:dyDescent="0.3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>
        <f t="shared" si="0"/>
        <v>109.13513513513513</v>
      </c>
      <c r="P23">
        <f t="shared" si="1"/>
        <v>110</v>
      </c>
      <c r="Q23" s="16">
        <f t="shared" si="2"/>
        <v>199.9009900990099</v>
      </c>
      <c r="R23" s="9" t="s">
        <v>8315</v>
      </c>
      <c r="S23" t="s">
        <v>8316</v>
      </c>
      <c r="T23" s="13">
        <f t="shared" si="3"/>
        <v>41878.627187500002</v>
      </c>
      <c r="U23" s="13">
        <f t="shared" si="4"/>
        <v>41908.627187500002</v>
      </c>
    </row>
    <row r="24" spans="1:21" ht="29" x14ac:dyDescent="0.3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>
        <f t="shared" si="0"/>
        <v>117.14285714285715</v>
      </c>
      <c r="P24">
        <f t="shared" si="1"/>
        <v>118</v>
      </c>
      <c r="Q24" s="16">
        <f t="shared" si="2"/>
        <v>51.25</v>
      </c>
      <c r="R24" s="9" t="s">
        <v>8315</v>
      </c>
      <c r="S24" t="s">
        <v>8316</v>
      </c>
      <c r="T24" s="13">
        <f t="shared" si="3"/>
        <v>41989.91134259259</v>
      </c>
      <c r="U24" s="13">
        <f t="shared" si="4"/>
        <v>42005.332638888889</v>
      </c>
    </row>
    <row r="25" spans="1:21" ht="43.5" x14ac:dyDescent="0.3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>
        <f t="shared" si="0"/>
        <v>118.5</v>
      </c>
      <c r="P25">
        <f t="shared" si="1"/>
        <v>119</v>
      </c>
      <c r="Q25" s="16">
        <f t="shared" si="2"/>
        <v>103.04347826086956</v>
      </c>
      <c r="R25" s="9" t="s">
        <v>8315</v>
      </c>
      <c r="S25" t="s">
        <v>8316</v>
      </c>
      <c r="T25" s="13">
        <f t="shared" si="3"/>
        <v>42097.778946759259</v>
      </c>
      <c r="U25" s="13">
        <f t="shared" si="4"/>
        <v>42124.638888888891</v>
      </c>
    </row>
    <row r="26" spans="1:21" ht="29" x14ac:dyDescent="0.3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>
        <f t="shared" si="0"/>
        <v>108.80768571428572</v>
      </c>
      <c r="P26">
        <f t="shared" si="1"/>
        <v>109</v>
      </c>
      <c r="Q26" s="16">
        <f t="shared" si="2"/>
        <v>66.346149825783982</v>
      </c>
      <c r="R26" s="9" t="s">
        <v>8315</v>
      </c>
      <c r="S26" t="s">
        <v>8316</v>
      </c>
      <c r="T26" s="13">
        <f t="shared" si="3"/>
        <v>42229.820173611108</v>
      </c>
      <c r="U26" s="13">
        <f t="shared" si="4"/>
        <v>42262.818750000006</v>
      </c>
    </row>
    <row r="27" spans="1:21" ht="43.5" x14ac:dyDescent="0.3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>
        <f t="shared" si="0"/>
        <v>133.33333333333331</v>
      </c>
      <c r="P27">
        <f t="shared" si="1"/>
        <v>134</v>
      </c>
      <c r="Q27" s="16">
        <f t="shared" si="2"/>
        <v>57.142857142857146</v>
      </c>
      <c r="R27" s="9" t="s">
        <v>8315</v>
      </c>
      <c r="S27" t="s">
        <v>8316</v>
      </c>
      <c r="T27" s="13">
        <f t="shared" si="3"/>
        <v>42318.025011574078</v>
      </c>
      <c r="U27" s="13">
        <f t="shared" si="4"/>
        <v>42378.025011574078</v>
      </c>
    </row>
    <row r="28" spans="1:21" ht="43.5" x14ac:dyDescent="0.3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>
        <f t="shared" si="0"/>
        <v>155.20000000000002</v>
      </c>
      <c r="P28">
        <f t="shared" si="1"/>
        <v>156</v>
      </c>
      <c r="Q28" s="16">
        <f t="shared" si="2"/>
        <v>102.10526315789474</v>
      </c>
      <c r="R28" s="9" t="s">
        <v>8315</v>
      </c>
      <c r="S28" t="s">
        <v>8316</v>
      </c>
      <c r="T28" s="13">
        <f t="shared" si="3"/>
        <v>41828.515555555554</v>
      </c>
      <c r="U28" s="13">
        <f t="shared" si="4"/>
        <v>41868.515555555554</v>
      </c>
    </row>
    <row r="29" spans="1:21" ht="43.5" x14ac:dyDescent="0.3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>
        <f t="shared" si="0"/>
        <v>111.72500000000001</v>
      </c>
      <c r="P29">
        <f t="shared" si="1"/>
        <v>112</v>
      </c>
      <c r="Q29" s="16">
        <f t="shared" si="2"/>
        <v>148.96666666666667</v>
      </c>
      <c r="R29" s="9" t="s">
        <v>8315</v>
      </c>
      <c r="S29" t="s">
        <v>8316</v>
      </c>
      <c r="T29" s="13">
        <f t="shared" si="3"/>
        <v>41929.164733796293</v>
      </c>
      <c r="U29" s="13">
        <f t="shared" si="4"/>
        <v>41959.206400462965</v>
      </c>
    </row>
    <row r="30" spans="1:21" ht="29" x14ac:dyDescent="0.3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>
        <f t="shared" si="0"/>
        <v>100.35000000000001</v>
      </c>
      <c r="P30">
        <f t="shared" si="1"/>
        <v>101</v>
      </c>
      <c r="Q30" s="16">
        <f t="shared" si="2"/>
        <v>169.6056338028169</v>
      </c>
      <c r="R30" s="9" t="s">
        <v>8315</v>
      </c>
      <c r="S30" t="s">
        <v>8316</v>
      </c>
      <c r="T30" s="13">
        <f t="shared" si="3"/>
        <v>42324.96393518518</v>
      </c>
      <c r="U30" s="13">
        <f t="shared" si="4"/>
        <v>42354.96393518518</v>
      </c>
    </row>
    <row r="31" spans="1:21" ht="58" x14ac:dyDescent="0.3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>
        <f t="shared" si="0"/>
        <v>123.33333333333334</v>
      </c>
      <c r="P31">
        <f t="shared" si="1"/>
        <v>124</v>
      </c>
      <c r="Q31" s="16">
        <f t="shared" si="2"/>
        <v>31.623931623931625</v>
      </c>
      <c r="R31" s="9" t="s">
        <v>8315</v>
      </c>
      <c r="S31" t="s">
        <v>8316</v>
      </c>
      <c r="T31" s="13">
        <f t="shared" si="3"/>
        <v>41812.67324074074</v>
      </c>
      <c r="U31" s="13">
        <f t="shared" si="4"/>
        <v>41842.67324074074</v>
      </c>
    </row>
    <row r="32" spans="1:21" ht="43.5" x14ac:dyDescent="0.3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>
        <f t="shared" si="0"/>
        <v>101.29975</v>
      </c>
      <c r="P32">
        <f t="shared" si="1"/>
        <v>102</v>
      </c>
      <c r="Q32" s="16">
        <f t="shared" si="2"/>
        <v>76.45264150943396</v>
      </c>
      <c r="R32" s="9" t="s">
        <v>8315</v>
      </c>
      <c r="S32" t="s">
        <v>8316</v>
      </c>
      <c r="T32" s="13">
        <f t="shared" si="3"/>
        <v>41842.292997685188</v>
      </c>
      <c r="U32" s="13">
        <f t="shared" si="4"/>
        <v>41872.292997685188</v>
      </c>
    </row>
    <row r="33" spans="1:21" ht="43.5" x14ac:dyDescent="0.3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>
        <f t="shared" si="0"/>
        <v>100</v>
      </c>
      <c r="P33">
        <f t="shared" si="1"/>
        <v>100</v>
      </c>
      <c r="Q33" s="16">
        <f t="shared" si="2"/>
        <v>13</v>
      </c>
      <c r="R33" s="9" t="s">
        <v>8315</v>
      </c>
      <c r="S33" t="s">
        <v>8316</v>
      </c>
      <c r="T33" s="13">
        <f t="shared" si="3"/>
        <v>42376.79206018518</v>
      </c>
      <c r="U33" s="13">
        <f t="shared" si="4"/>
        <v>42394.79206018518</v>
      </c>
    </row>
    <row r="34" spans="1:21" ht="58" x14ac:dyDescent="0.3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>
        <f t="shared" si="0"/>
        <v>100.24604569420035</v>
      </c>
      <c r="P34">
        <f t="shared" si="1"/>
        <v>101</v>
      </c>
      <c r="Q34" s="16">
        <f t="shared" si="2"/>
        <v>320.44943820224717</v>
      </c>
      <c r="R34" s="9" t="s">
        <v>8315</v>
      </c>
      <c r="S34" t="s">
        <v>8316</v>
      </c>
      <c r="T34" s="13">
        <f t="shared" si="3"/>
        <v>42461.627511574072</v>
      </c>
      <c r="U34" s="13">
        <f t="shared" si="4"/>
        <v>42503.165972222225</v>
      </c>
    </row>
    <row r="35" spans="1:21" ht="43.5" x14ac:dyDescent="0.3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>
        <f t="shared" si="0"/>
        <v>102.0952380952381</v>
      </c>
      <c r="P35">
        <f t="shared" si="1"/>
        <v>103</v>
      </c>
      <c r="Q35" s="16">
        <f t="shared" si="2"/>
        <v>83.75</v>
      </c>
      <c r="R35" s="9" t="s">
        <v>8315</v>
      </c>
      <c r="S35" t="s">
        <v>8316</v>
      </c>
      <c r="T35" s="13">
        <f t="shared" si="3"/>
        <v>42286.660891203705</v>
      </c>
      <c r="U35" s="13">
        <f t="shared" si="4"/>
        <v>42316.702557870376</v>
      </c>
    </row>
    <row r="36" spans="1:21" ht="43.5" x14ac:dyDescent="0.3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>
        <f t="shared" si="0"/>
        <v>130.46153846153845</v>
      </c>
      <c r="P36">
        <f t="shared" si="1"/>
        <v>131</v>
      </c>
      <c r="Q36" s="16">
        <f t="shared" si="2"/>
        <v>49.882352941176471</v>
      </c>
      <c r="R36" s="9" t="s">
        <v>8315</v>
      </c>
      <c r="S36" t="s">
        <v>8316</v>
      </c>
      <c r="T36" s="13">
        <f t="shared" si="3"/>
        <v>41841.321770833332</v>
      </c>
      <c r="U36" s="13">
        <f t="shared" si="4"/>
        <v>41856.321770833332</v>
      </c>
    </row>
    <row r="37" spans="1:21" ht="43.5" x14ac:dyDescent="0.3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>
        <f t="shared" si="0"/>
        <v>166.5</v>
      </c>
      <c r="P37">
        <f t="shared" si="1"/>
        <v>167</v>
      </c>
      <c r="Q37" s="16">
        <f t="shared" si="2"/>
        <v>59.464285714285715</v>
      </c>
      <c r="R37" s="9" t="s">
        <v>8315</v>
      </c>
      <c r="S37" t="s">
        <v>8316</v>
      </c>
      <c r="T37" s="13">
        <f t="shared" si="3"/>
        <v>42098.291828703703</v>
      </c>
      <c r="U37" s="13">
        <f t="shared" si="4"/>
        <v>42122</v>
      </c>
    </row>
    <row r="38" spans="1:21" ht="29" x14ac:dyDescent="0.3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>
        <f t="shared" si="0"/>
        <v>142.15</v>
      </c>
      <c r="P38">
        <f t="shared" si="1"/>
        <v>143</v>
      </c>
      <c r="Q38" s="16">
        <f t="shared" si="2"/>
        <v>193.84090909090909</v>
      </c>
      <c r="R38" s="9" t="s">
        <v>8315</v>
      </c>
      <c r="S38" t="s">
        <v>8316</v>
      </c>
      <c r="T38" s="13">
        <f t="shared" si="3"/>
        <v>42068.307002314818</v>
      </c>
      <c r="U38" s="13">
        <f t="shared" si="4"/>
        <v>42098.265335648146</v>
      </c>
    </row>
    <row r="39" spans="1:21" ht="43.5" x14ac:dyDescent="0.3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>
        <f t="shared" si="0"/>
        <v>183.44090909090909</v>
      </c>
      <c r="P39">
        <f t="shared" si="1"/>
        <v>184</v>
      </c>
      <c r="Q39" s="16">
        <f t="shared" si="2"/>
        <v>159.51383399209487</v>
      </c>
      <c r="R39" s="9" t="s">
        <v>8315</v>
      </c>
      <c r="S39" t="s">
        <v>8316</v>
      </c>
      <c r="T39" s="13">
        <f t="shared" si="3"/>
        <v>42032.693043981482</v>
      </c>
      <c r="U39" s="13">
        <f t="shared" si="4"/>
        <v>42062.693043981482</v>
      </c>
    </row>
    <row r="40" spans="1:21" ht="43.5" x14ac:dyDescent="0.3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>
        <f t="shared" si="0"/>
        <v>110.04</v>
      </c>
      <c r="P40">
        <f t="shared" si="1"/>
        <v>111</v>
      </c>
      <c r="Q40" s="16">
        <f t="shared" si="2"/>
        <v>41.68181818181818</v>
      </c>
      <c r="R40" s="9" t="s">
        <v>8315</v>
      </c>
      <c r="S40" t="s">
        <v>8316</v>
      </c>
      <c r="T40" s="13">
        <f t="shared" si="3"/>
        <v>41375.057222222218</v>
      </c>
      <c r="U40" s="13">
        <f t="shared" si="4"/>
        <v>41405.057222222218</v>
      </c>
    </row>
    <row r="41" spans="1:21" ht="58" x14ac:dyDescent="0.3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>
        <f t="shared" si="0"/>
        <v>130.98000000000002</v>
      </c>
      <c r="P41">
        <f t="shared" si="1"/>
        <v>131</v>
      </c>
      <c r="Q41" s="16">
        <f t="shared" si="2"/>
        <v>150.89861751152074</v>
      </c>
      <c r="R41" s="9" t="s">
        <v>8315</v>
      </c>
      <c r="S41" t="s">
        <v>8316</v>
      </c>
      <c r="T41" s="13">
        <f t="shared" si="3"/>
        <v>41754.047083333331</v>
      </c>
      <c r="U41" s="13">
        <f t="shared" si="4"/>
        <v>41784.957638888889</v>
      </c>
    </row>
    <row r="42" spans="1:21" ht="58" x14ac:dyDescent="0.3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>
        <f t="shared" si="0"/>
        <v>101.35000000000001</v>
      </c>
      <c r="P42">
        <f t="shared" si="1"/>
        <v>102</v>
      </c>
      <c r="Q42" s="16">
        <f t="shared" si="2"/>
        <v>126.6875</v>
      </c>
      <c r="R42" s="9" t="s">
        <v>8315</v>
      </c>
      <c r="S42" t="s">
        <v>8316</v>
      </c>
      <c r="T42" s="13">
        <f t="shared" si="3"/>
        <v>41789.21398148148</v>
      </c>
      <c r="U42" s="13">
        <f t="shared" si="4"/>
        <v>41809.166666666664</v>
      </c>
    </row>
    <row r="43" spans="1:21" ht="43.5" x14ac:dyDescent="0.3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>
        <f t="shared" si="0"/>
        <v>100</v>
      </c>
      <c r="P43">
        <f t="shared" si="1"/>
        <v>100</v>
      </c>
      <c r="Q43" s="16">
        <f t="shared" si="2"/>
        <v>105.26315789473684</v>
      </c>
      <c r="R43" s="9" t="s">
        <v>8315</v>
      </c>
      <c r="S43" t="s">
        <v>8316</v>
      </c>
      <c r="T43" s="13">
        <f t="shared" si="3"/>
        <v>41887.568912037037</v>
      </c>
      <c r="U43" s="13">
        <f t="shared" si="4"/>
        <v>41917.568912037037</v>
      </c>
    </row>
    <row r="44" spans="1:21" ht="43.5" x14ac:dyDescent="0.3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>
        <f t="shared" si="0"/>
        <v>141.85714285714286</v>
      </c>
      <c r="P44">
        <f t="shared" si="1"/>
        <v>142</v>
      </c>
      <c r="Q44" s="16">
        <f t="shared" si="2"/>
        <v>117.51479289940828</v>
      </c>
      <c r="R44" s="9" t="s">
        <v>8315</v>
      </c>
      <c r="S44" t="s">
        <v>8316</v>
      </c>
      <c r="T44" s="13">
        <f t="shared" si="3"/>
        <v>41971.639189814814</v>
      </c>
      <c r="U44" s="13">
        <f t="shared" si="4"/>
        <v>42001.639189814814</v>
      </c>
    </row>
    <row r="45" spans="1:21" ht="43.5" x14ac:dyDescent="0.3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>
        <f t="shared" si="0"/>
        <v>308.65999999999997</v>
      </c>
      <c r="P45">
        <f t="shared" si="1"/>
        <v>309</v>
      </c>
      <c r="Q45" s="16">
        <f t="shared" si="2"/>
        <v>117.36121673003802</v>
      </c>
      <c r="R45" s="9" t="s">
        <v>8315</v>
      </c>
      <c r="S45" t="s">
        <v>8316</v>
      </c>
      <c r="T45" s="13">
        <f t="shared" si="3"/>
        <v>41802.790347222224</v>
      </c>
      <c r="U45" s="13">
        <f t="shared" si="4"/>
        <v>41833</v>
      </c>
    </row>
    <row r="46" spans="1:21" ht="58" x14ac:dyDescent="0.3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>
        <f t="shared" si="0"/>
        <v>100</v>
      </c>
      <c r="P46">
        <f t="shared" si="1"/>
        <v>100</v>
      </c>
      <c r="Q46" s="16">
        <f t="shared" si="2"/>
        <v>133.33333333333334</v>
      </c>
      <c r="R46" s="9" t="s">
        <v>8315</v>
      </c>
      <c r="S46" t="s">
        <v>8316</v>
      </c>
      <c r="T46" s="13">
        <f t="shared" si="3"/>
        <v>41874.098807870374</v>
      </c>
      <c r="U46" s="13">
        <f t="shared" si="4"/>
        <v>41919.098807870374</v>
      </c>
    </row>
    <row r="47" spans="1:21" ht="43.5" x14ac:dyDescent="0.3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>
        <f t="shared" si="0"/>
        <v>120</v>
      </c>
      <c r="P47">
        <f t="shared" si="1"/>
        <v>120</v>
      </c>
      <c r="Q47" s="16">
        <f t="shared" si="2"/>
        <v>98.360655737704917</v>
      </c>
      <c r="R47" s="9" t="s">
        <v>8315</v>
      </c>
      <c r="S47" t="s">
        <v>8316</v>
      </c>
      <c r="T47" s="13">
        <f t="shared" si="3"/>
        <v>42457.623923611114</v>
      </c>
      <c r="U47" s="13">
        <f t="shared" si="4"/>
        <v>42487.623923611114</v>
      </c>
    </row>
    <row r="48" spans="1:21" ht="43.5" x14ac:dyDescent="0.3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>
        <f t="shared" si="0"/>
        <v>104.16666666666667</v>
      </c>
      <c r="P48">
        <f t="shared" si="1"/>
        <v>105</v>
      </c>
      <c r="Q48" s="16">
        <f t="shared" si="2"/>
        <v>194.44444444444446</v>
      </c>
      <c r="R48" s="9" t="s">
        <v>8315</v>
      </c>
      <c r="S48" t="s">
        <v>8316</v>
      </c>
      <c r="T48" s="13">
        <f t="shared" si="3"/>
        <v>42323.964976851858</v>
      </c>
      <c r="U48" s="13">
        <f t="shared" si="4"/>
        <v>42353.964976851858</v>
      </c>
    </row>
    <row r="49" spans="1:21" ht="58" x14ac:dyDescent="0.3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>
        <f t="shared" si="0"/>
        <v>107.61100000000002</v>
      </c>
      <c r="P49">
        <f t="shared" si="1"/>
        <v>108</v>
      </c>
      <c r="Q49" s="16">
        <f t="shared" si="2"/>
        <v>76.865000000000009</v>
      </c>
      <c r="R49" s="9" t="s">
        <v>8315</v>
      </c>
      <c r="S49" t="s">
        <v>8316</v>
      </c>
      <c r="T49" s="13">
        <f t="shared" si="3"/>
        <v>41932.819525462961</v>
      </c>
      <c r="U49" s="13">
        <f t="shared" si="4"/>
        <v>41992.861192129625</v>
      </c>
    </row>
    <row r="50" spans="1:21" ht="43.5" x14ac:dyDescent="0.3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>
        <f t="shared" si="0"/>
        <v>107.94999999999999</v>
      </c>
      <c r="P50">
        <f t="shared" si="1"/>
        <v>108</v>
      </c>
      <c r="Q50" s="16">
        <f t="shared" si="2"/>
        <v>56.815789473684212</v>
      </c>
      <c r="R50" s="9" t="s">
        <v>8315</v>
      </c>
      <c r="S50" t="s">
        <v>8316</v>
      </c>
      <c r="T50" s="13">
        <f t="shared" si="3"/>
        <v>42033.516898148147</v>
      </c>
      <c r="U50" s="13">
        <f t="shared" si="4"/>
        <v>42064.5</v>
      </c>
    </row>
    <row r="51" spans="1:21" x14ac:dyDescent="0.3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>
        <f t="shared" si="0"/>
        <v>100</v>
      </c>
      <c r="P51">
        <f t="shared" si="1"/>
        <v>100</v>
      </c>
      <c r="Q51" s="16">
        <f t="shared" si="2"/>
        <v>137.93103448275863</v>
      </c>
      <c r="R51" s="9" t="s">
        <v>8315</v>
      </c>
      <c r="S51" t="s">
        <v>8316</v>
      </c>
      <c r="T51" s="13">
        <f t="shared" si="3"/>
        <v>42271.176446759258</v>
      </c>
      <c r="U51" s="13">
        <f t="shared" si="4"/>
        <v>42301.176446759258</v>
      </c>
    </row>
    <row r="52" spans="1:21" ht="43.5" x14ac:dyDescent="0.3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>
        <f t="shared" si="0"/>
        <v>100</v>
      </c>
      <c r="P52">
        <f t="shared" si="1"/>
        <v>100</v>
      </c>
      <c r="Q52" s="16">
        <f t="shared" si="2"/>
        <v>27.272727272727273</v>
      </c>
      <c r="R52" s="9" t="s">
        <v>8315</v>
      </c>
      <c r="S52" t="s">
        <v>8316</v>
      </c>
      <c r="T52" s="13">
        <f t="shared" si="3"/>
        <v>41995.752986111111</v>
      </c>
      <c r="U52" s="13">
        <f t="shared" si="4"/>
        <v>42034.708333333328</v>
      </c>
    </row>
    <row r="53" spans="1:21" ht="43.5" x14ac:dyDescent="0.3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>
        <f t="shared" si="0"/>
        <v>128.0181818181818</v>
      </c>
      <c r="P53">
        <f t="shared" si="1"/>
        <v>129</v>
      </c>
      <c r="Q53" s="16">
        <f t="shared" si="2"/>
        <v>118.33613445378151</v>
      </c>
      <c r="R53" s="9" t="s">
        <v>8315</v>
      </c>
      <c r="S53" t="s">
        <v>8316</v>
      </c>
      <c r="T53" s="13">
        <f t="shared" si="3"/>
        <v>42196.928668981483</v>
      </c>
      <c r="U53" s="13">
        <f t="shared" si="4"/>
        <v>42226.928668981483</v>
      </c>
    </row>
    <row r="54" spans="1:21" ht="43.5" x14ac:dyDescent="0.3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>
        <f t="shared" si="0"/>
        <v>116.21</v>
      </c>
      <c r="P54">
        <f t="shared" si="1"/>
        <v>117</v>
      </c>
      <c r="Q54" s="16">
        <f t="shared" si="2"/>
        <v>223.48076923076923</v>
      </c>
      <c r="R54" s="9" t="s">
        <v>8315</v>
      </c>
      <c r="S54" t="s">
        <v>8316</v>
      </c>
      <c r="T54" s="13">
        <f t="shared" si="3"/>
        <v>41807.701921296299</v>
      </c>
      <c r="U54" s="13">
        <f t="shared" si="4"/>
        <v>41837.701921296299</v>
      </c>
    </row>
    <row r="55" spans="1:21" ht="29" x14ac:dyDescent="0.3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>
        <f t="shared" si="0"/>
        <v>109.63333333333334</v>
      </c>
      <c r="P55">
        <f t="shared" si="1"/>
        <v>110</v>
      </c>
      <c r="Q55" s="16">
        <f t="shared" si="2"/>
        <v>28.111111111111111</v>
      </c>
      <c r="R55" s="9" t="s">
        <v>8315</v>
      </c>
      <c r="S55" t="s">
        <v>8316</v>
      </c>
      <c r="T55" s="13">
        <f t="shared" si="3"/>
        <v>41719.549131944441</v>
      </c>
      <c r="U55" s="13">
        <f t="shared" si="4"/>
        <v>41733.916666666664</v>
      </c>
    </row>
    <row r="56" spans="1:21" ht="58" x14ac:dyDescent="0.3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>
        <f t="shared" si="0"/>
        <v>101</v>
      </c>
      <c r="P56">
        <f t="shared" si="1"/>
        <v>101</v>
      </c>
      <c r="Q56" s="16">
        <f t="shared" si="2"/>
        <v>194.23076923076923</v>
      </c>
      <c r="R56" s="9" t="s">
        <v>8315</v>
      </c>
      <c r="S56" t="s">
        <v>8316</v>
      </c>
      <c r="T56" s="13">
        <f t="shared" si="3"/>
        <v>42333.713206018518</v>
      </c>
      <c r="U56" s="13">
        <f t="shared" si="4"/>
        <v>42363.713206018518</v>
      </c>
    </row>
    <row r="57" spans="1:21" ht="43.5" x14ac:dyDescent="0.3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>
        <f t="shared" si="0"/>
        <v>128.95348837209301</v>
      </c>
      <c r="P57">
        <f t="shared" si="1"/>
        <v>129</v>
      </c>
      <c r="Q57" s="16">
        <f t="shared" si="2"/>
        <v>128.95348837209303</v>
      </c>
      <c r="R57" s="9" t="s">
        <v>8315</v>
      </c>
      <c r="S57" t="s">
        <v>8316</v>
      </c>
      <c r="T57" s="13">
        <f t="shared" si="3"/>
        <v>42496.968935185185</v>
      </c>
      <c r="U57" s="13">
        <f t="shared" si="4"/>
        <v>42517.968935185185</v>
      </c>
    </row>
    <row r="58" spans="1:21" ht="29" x14ac:dyDescent="0.3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>
        <f t="shared" si="0"/>
        <v>107.26249999999999</v>
      </c>
      <c r="P58">
        <f t="shared" si="1"/>
        <v>108</v>
      </c>
      <c r="Q58" s="16">
        <f t="shared" si="2"/>
        <v>49.316091954022987</v>
      </c>
      <c r="R58" s="9" t="s">
        <v>8315</v>
      </c>
      <c r="S58" t="s">
        <v>8316</v>
      </c>
      <c r="T58" s="13">
        <f t="shared" si="3"/>
        <v>42149.548888888887</v>
      </c>
      <c r="U58" s="13">
        <f t="shared" si="4"/>
        <v>42163.666666666672</v>
      </c>
    </row>
    <row r="59" spans="1:21" ht="43.5" x14ac:dyDescent="0.3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>
        <f t="shared" si="0"/>
        <v>101.89999999999999</v>
      </c>
      <c r="P59">
        <f t="shared" si="1"/>
        <v>102</v>
      </c>
      <c r="Q59" s="16">
        <f t="shared" si="2"/>
        <v>221.52173913043478</v>
      </c>
      <c r="R59" s="9" t="s">
        <v>8315</v>
      </c>
      <c r="S59" t="s">
        <v>8316</v>
      </c>
      <c r="T59" s="13">
        <f t="shared" si="3"/>
        <v>42089.83289351852</v>
      </c>
      <c r="U59" s="13">
        <f t="shared" si="4"/>
        <v>42119.83289351852</v>
      </c>
    </row>
    <row r="60" spans="1:21" ht="43.5" x14ac:dyDescent="0.3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>
        <f t="shared" si="0"/>
        <v>102.91</v>
      </c>
      <c r="P60">
        <f t="shared" si="1"/>
        <v>103</v>
      </c>
      <c r="Q60" s="16">
        <f t="shared" si="2"/>
        <v>137.21333333333334</v>
      </c>
      <c r="R60" s="9" t="s">
        <v>8315</v>
      </c>
      <c r="S60" t="s">
        <v>8316</v>
      </c>
      <c r="T60" s="13">
        <f t="shared" si="3"/>
        <v>41932.745046296295</v>
      </c>
      <c r="U60" s="13">
        <f t="shared" si="4"/>
        <v>41962.786712962959</v>
      </c>
    </row>
    <row r="61" spans="1:21" ht="43.5" x14ac:dyDescent="0.3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>
        <f t="shared" si="0"/>
        <v>100.12570000000001</v>
      </c>
      <c r="P61">
        <f t="shared" si="1"/>
        <v>101</v>
      </c>
      <c r="Q61" s="16">
        <f t="shared" si="2"/>
        <v>606.82242424242418</v>
      </c>
      <c r="R61" s="9" t="s">
        <v>8315</v>
      </c>
      <c r="S61" t="s">
        <v>8316</v>
      </c>
      <c r="T61" s="13">
        <f t="shared" si="3"/>
        <v>42230.23583333334</v>
      </c>
      <c r="U61" s="13">
        <f t="shared" si="4"/>
        <v>42261.875</v>
      </c>
    </row>
    <row r="62" spans="1:21" ht="43.5" x14ac:dyDescent="0.3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>
        <f t="shared" si="0"/>
        <v>103.29622222222221</v>
      </c>
      <c r="P62">
        <f t="shared" si="1"/>
        <v>104</v>
      </c>
      <c r="Q62" s="16">
        <f t="shared" si="2"/>
        <v>43.040092592592593</v>
      </c>
      <c r="R62" s="9" t="s">
        <v>8315</v>
      </c>
      <c r="S62" t="s">
        <v>8317</v>
      </c>
      <c r="T62" s="13">
        <f t="shared" si="3"/>
        <v>41701.901817129627</v>
      </c>
      <c r="U62" s="13">
        <f t="shared" si="4"/>
        <v>41721</v>
      </c>
    </row>
    <row r="63" spans="1:21" ht="43.5" x14ac:dyDescent="0.3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>
        <f t="shared" si="0"/>
        <v>148.30000000000001</v>
      </c>
      <c r="P63">
        <f t="shared" si="1"/>
        <v>149</v>
      </c>
      <c r="Q63" s="16">
        <f t="shared" si="2"/>
        <v>322.39130434782606</v>
      </c>
      <c r="R63" s="9" t="s">
        <v>8315</v>
      </c>
      <c r="S63" t="s">
        <v>8317</v>
      </c>
      <c r="T63" s="13">
        <f t="shared" si="3"/>
        <v>41409.814317129632</v>
      </c>
      <c r="U63" s="13">
        <f t="shared" si="4"/>
        <v>41431.814317129632</v>
      </c>
    </row>
    <row r="64" spans="1:21" ht="43.5" x14ac:dyDescent="0.3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>
        <f t="shared" si="0"/>
        <v>154.73333333333332</v>
      </c>
      <c r="P64">
        <f t="shared" si="1"/>
        <v>155</v>
      </c>
      <c r="Q64" s="16">
        <f t="shared" si="2"/>
        <v>96.708333333333329</v>
      </c>
      <c r="R64" s="9" t="s">
        <v>8315</v>
      </c>
      <c r="S64" t="s">
        <v>8317</v>
      </c>
      <c r="T64" s="13">
        <f t="shared" si="3"/>
        <v>41311.799513888887</v>
      </c>
      <c r="U64" s="13">
        <f t="shared" si="4"/>
        <v>41336.799513888887</v>
      </c>
    </row>
    <row r="65" spans="1:21" ht="43.5" x14ac:dyDescent="0.3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>
        <f t="shared" si="0"/>
        <v>113.51849999999999</v>
      </c>
      <c r="P65">
        <f t="shared" si="1"/>
        <v>114</v>
      </c>
      <c r="Q65" s="16">
        <f t="shared" si="2"/>
        <v>35.474531249999998</v>
      </c>
      <c r="R65" s="9" t="s">
        <v>8315</v>
      </c>
      <c r="S65" t="s">
        <v>8317</v>
      </c>
      <c r="T65" s="13">
        <f t="shared" si="3"/>
        <v>41612.912187499998</v>
      </c>
      <c r="U65" s="13">
        <f t="shared" si="4"/>
        <v>41636.207638888889</v>
      </c>
    </row>
    <row r="66" spans="1:21" ht="58" x14ac:dyDescent="0.3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>
        <f t="shared" si="0"/>
        <v>173.33333333333334</v>
      </c>
      <c r="P66">
        <f t="shared" si="1"/>
        <v>174</v>
      </c>
      <c r="Q66" s="16">
        <f t="shared" si="2"/>
        <v>86.666666666666671</v>
      </c>
      <c r="R66" s="9" t="s">
        <v>8315</v>
      </c>
      <c r="S66" t="s">
        <v>8317</v>
      </c>
      <c r="T66" s="13">
        <f t="shared" si="3"/>
        <v>41433.01829861111</v>
      </c>
      <c r="U66" s="13">
        <f t="shared" si="4"/>
        <v>41463.01829861111</v>
      </c>
    </row>
    <row r="67" spans="1:21" ht="43.5" x14ac:dyDescent="0.3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>
        <f t="shared" ref="O67:O130" si="5">((E67)/(D67))*100</f>
        <v>107.52857142857141</v>
      </c>
      <c r="P67">
        <f t="shared" ref="P67:P130" si="6">ROUNDUP(O67,0)</f>
        <v>108</v>
      </c>
      <c r="Q67" s="16">
        <f t="shared" ref="Q67:Q130" si="7">E67/L67</f>
        <v>132.05263157894737</v>
      </c>
      <c r="R67" s="9" t="s">
        <v>8315</v>
      </c>
      <c r="S67" t="s">
        <v>8317</v>
      </c>
      <c r="T67" s="13">
        <f t="shared" ref="T67:T130" si="8">(((J67/60)/60)/24)+DATE(1970,1,1)</f>
        <v>41835.821226851855</v>
      </c>
      <c r="U67" s="13">
        <f t="shared" ref="U67:U130" si="9">(((I67/60)/60)/24)+DATE(1970,1,1)</f>
        <v>41862.249305555553</v>
      </c>
    </row>
    <row r="68" spans="1:21" ht="29" x14ac:dyDescent="0.3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>
        <f t="shared" si="5"/>
        <v>118.6</v>
      </c>
      <c r="P68">
        <f t="shared" si="6"/>
        <v>119</v>
      </c>
      <c r="Q68" s="16">
        <f t="shared" si="7"/>
        <v>91.230769230769226</v>
      </c>
      <c r="R68" s="9" t="s">
        <v>8315</v>
      </c>
      <c r="S68" t="s">
        <v>8317</v>
      </c>
      <c r="T68" s="13">
        <f t="shared" si="8"/>
        <v>42539.849768518514</v>
      </c>
      <c r="U68" s="13">
        <f t="shared" si="9"/>
        <v>42569.849768518514</v>
      </c>
    </row>
    <row r="69" spans="1:21" ht="43.5" x14ac:dyDescent="0.3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>
        <f t="shared" si="5"/>
        <v>116.25000000000001</v>
      </c>
      <c r="P69">
        <f t="shared" si="6"/>
        <v>117</v>
      </c>
      <c r="Q69" s="16">
        <f t="shared" si="7"/>
        <v>116.25</v>
      </c>
      <c r="R69" s="9" t="s">
        <v>8315</v>
      </c>
      <c r="S69" t="s">
        <v>8317</v>
      </c>
      <c r="T69" s="13">
        <f t="shared" si="8"/>
        <v>41075.583379629628</v>
      </c>
      <c r="U69" s="13">
        <f t="shared" si="9"/>
        <v>41105.583379629628</v>
      </c>
    </row>
    <row r="70" spans="1:21" ht="58" x14ac:dyDescent="0.3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>
        <f t="shared" si="5"/>
        <v>127.16666666666667</v>
      </c>
      <c r="P70">
        <f t="shared" si="6"/>
        <v>128</v>
      </c>
      <c r="Q70" s="16">
        <f t="shared" si="7"/>
        <v>21.194444444444443</v>
      </c>
      <c r="R70" s="9" t="s">
        <v>8315</v>
      </c>
      <c r="S70" t="s">
        <v>8317</v>
      </c>
      <c r="T70" s="13">
        <f t="shared" si="8"/>
        <v>41663.569340277776</v>
      </c>
      <c r="U70" s="13">
        <f t="shared" si="9"/>
        <v>41693.569340277776</v>
      </c>
    </row>
    <row r="71" spans="1:21" ht="43.5" x14ac:dyDescent="0.3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>
        <f t="shared" si="5"/>
        <v>110.9423</v>
      </c>
      <c r="P71">
        <f t="shared" si="6"/>
        <v>111</v>
      </c>
      <c r="Q71" s="16">
        <f t="shared" si="7"/>
        <v>62.327134831460668</v>
      </c>
      <c r="R71" s="9" t="s">
        <v>8315</v>
      </c>
      <c r="S71" t="s">
        <v>8317</v>
      </c>
      <c r="T71" s="13">
        <f t="shared" si="8"/>
        <v>40786.187789351854</v>
      </c>
      <c r="U71" s="13">
        <f t="shared" si="9"/>
        <v>40818.290972222225</v>
      </c>
    </row>
    <row r="72" spans="1:21" ht="43.5" x14ac:dyDescent="0.3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>
        <f t="shared" si="5"/>
        <v>127.2</v>
      </c>
      <c r="P72">
        <f t="shared" si="6"/>
        <v>128</v>
      </c>
      <c r="Q72" s="16">
        <f t="shared" si="7"/>
        <v>37.411764705882355</v>
      </c>
      <c r="R72" s="9" t="s">
        <v>8315</v>
      </c>
      <c r="S72" t="s">
        <v>8317</v>
      </c>
      <c r="T72" s="13">
        <f t="shared" si="8"/>
        <v>40730.896354166667</v>
      </c>
      <c r="U72" s="13">
        <f t="shared" si="9"/>
        <v>40790.896354166667</v>
      </c>
    </row>
    <row r="73" spans="1:21" ht="43.5" x14ac:dyDescent="0.3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>
        <f t="shared" si="5"/>
        <v>123.94444444444443</v>
      </c>
      <c r="P73">
        <f t="shared" si="6"/>
        <v>124</v>
      </c>
      <c r="Q73" s="16">
        <f t="shared" si="7"/>
        <v>69.71875</v>
      </c>
      <c r="R73" s="9" t="s">
        <v>8315</v>
      </c>
      <c r="S73" t="s">
        <v>8317</v>
      </c>
      <c r="T73" s="13">
        <f t="shared" si="8"/>
        <v>40997.271493055552</v>
      </c>
      <c r="U73" s="13">
        <f t="shared" si="9"/>
        <v>41057.271493055552</v>
      </c>
    </row>
    <row r="74" spans="1:21" ht="43.5" x14ac:dyDescent="0.3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>
        <f t="shared" si="5"/>
        <v>108.40909090909091</v>
      </c>
      <c r="P74">
        <f t="shared" si="6"/>
        <v>109</v>
      </c>
      <c r="Q74" s="16">
        <f t="shared" si="7"/>
        <v>58.170731707317074</v>
      </c>
      <c r="R74" s="9" t="s">
        <v>8315</v>
      </c>
      <c r="S74" t="s">
        <v>8317</v>
      </c>
      <c r="T74" s="13">
        <f t="shared" si="8"/>
        <v>41208.010196759256</v>
      </c>
      <c r="U74" s="13">
        <f t="shared" si="9"/>
        <v>41228</v>
      </c>
    </row>
    <row r="75" spans="1:21" ht="43.5" x14ac:dyDescent="0.3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>
        <f t="shared" si="5"/>
        <v>100</v>
      </c>
      <c r="P75">
        <f t="shared" si="6"/>
        <v>100</v>
      </c>
      <c r="Q75" s="16">
        <f t="shared" si="7"/>
        <v>50</v>
      </c>
      <c r="R75" s="9" t="s">
        <v>8315</v>
      </c>
      <c r="S75" t="s">
        <v>8317</v>
      </c>
      <c r="T75" s="13">
        <f t="shared" si="8"/>
        <v>40587.75675925926</v>
      </c>
      <c r="U75" s="13">
        <f t="shared" si="9"/>
        <v>40666.165972222225</v>
      </c>
    </row>
    <row r="76" spans="1:21" ht="43.5" x14ac:dyDescent="0.3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>
        <f t="shared" si="5"/>
        <v>112.93199999999999</v>
      </c>
      <c r="P76">
        <f t="shared" si="6"/>
        <v>113</v>
      </c>
      <c r="Q76" s="16">
        <f t="shared" si="7"/>
        <v>19.471034482758618</v>
      </c>
      <c r="R76" s="9" t="s">
        <v>8315</v>
      </c>
      <c r="S76" t="s">
        <v>8317</v>
      </c>
      <c r="T76" s="13">
        <f t="shared" si="8"/>
        <v>42360.487210648149</v>
      </c>
      <c r="U76" s="13">
        <f t="shared" si="9"/>
        <v>42390.487210648149</v>
      </c>
    </row>
    <row r="77" spans="1:21" ht="43.5" x14ac:dyDescent="0.3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>
        <f t="shared" si="5"/>
        <v>115.42857142857143</v>
      </c>
      <c r="P77">
        <f t="shared" si="6"/>
        <v>116</v>
      </c>
      <c r="Q77" s="16">
        <f t="shared" si="7"/>
        <v>85.957446808510639</v>
      </c>
      <c r="R77" s="9" t="s">
        <v>8315</v>
      </c>
      <c r="S77" t="s">
        <v>8317</v>
      </c>
      <c r="T77" s="13">
        <f t="shared" si="8"/>
        <v>41357.209166666667</v>
      </c>
      <c r="U77" s="13">
        <f t="shared" si="9"/>
        <v>41387.209166666667</v>
      </c>
    </row>
    <row r="78" spans="1:21" ht="43.5" x14ac:dyDescent="0.3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>
        <f t="shared" si="5"/>
        <v>153.33333333333334</v>
      </c>
      <c r="P78">
        <f t="shared" si="6"/>
        <v>154</v>
      </c>
      <c r="Q78" s="16">
        <f t="shared" si="7"/>
        <v>30.666666666666668</v>
      </c>
      <c r="R78" s="9" t="s">
        <v>8315</v>
      </c>
      <c r="S78" t="s">
        <v>8317</v>
      </c>
      <c r="T78" s="13">
        <f t="shared" si="8"/>
        <v>40844.691643518519</v>
      </c>
      <c r="U78" s="13">
        <f t="shared" si="9"/>
        <v>40904.733310185184</v>
      </c>
    </row>
    <row r="79" spans="1:21" ht="43.5" x14ac:dyDescent="0.3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>
        <f t="shared" si="5"/>
        <v>392.5</v>
      </c>
      <c r="P79">
        <f t="shared" si="6"/>
        <v>393</v>
      </c>
      <c r="Q79" s="16">
        <f t="shared" si="7"/>
        <v>60.384615384615387</v>
      </c>
      <c r="R79" s="9" t="s">
        <v>8315</v>
      </c>
      <c r="S79" t="s">
        <v>8317</v>
      </c>
      <c r="T79" s="13">
        <f t="shared" si="8"/>
        <v>40997.144872685189</v>
      </c>
      <c r="U79" s="13">
        <f t="shared" si="9"/>
        <v>41050.124305555553</v>
      </c>
    </row>
    <row r="80" spans="1:21" ht="87" x14ac:dyDescent="0.3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>
        <f t="shared" si="5"/>
        <v>2702</v>
      </c>
      <c r="P80">
        <f t="shared" si="6"/>
        <v>2702</v>
      </c>
      <c r="Q80" s="16">
        <f t="shared" si="7"/>
        <v>38.6</v>
      </c>
      <c r="R80" s="9" t="s">
        <v>8315</v>
      </c>
      <c r="S80" t="s">
        <v>8317</v>
      </c>
      <c r="T80" s="13">
        <f t="shared" si="8"/>
        <v>42604.730567129634</v>
      </c>
      <c r="U80" s="13">
        <f t="shared" si="9"/>
        <v>42614.730567129634</v>
      </c>
    </row>
    <row r="81" spans="1:21" ht="43.5" x14ac:dyDescent="0.3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>
        <f t="shared" si="5"/>
        <v>127</v>
      </c>
      <c r="P81">
        <f t="shared" si="6"/>
        <v>127</v>
      </c>
      <c r="Q81" s="16">
        <f t="shared" si="7"/>
        <v>40.268292682926827</v>
      </c>
      <c r="R81" s="9" t="s">
        <v>8315</v>
      </c>
      <c r="S81" t="s">
        <v>8317</v>
      </c>
      <c r="T81" s="13">
        <f t="shared" si="8"/>
        <v>41724.776539351849</v>
      </c>
      <c r="U81" s="13">
        <f t="shared" si="9"/>
        <v>41754.776539351849</v>
      </c>
    </row>
    <row r="82" spans="1:21" ht="43.5" x14ac:dyDescent="0.3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>
        <f t="shared" si="5"/>
        <v>107.25</v>
      </c>
      <c r="P82">
        <f t="shared" si="6"/>
        <v>108</v>
      </c>
      <c r="Q82" s="16">
        <f t="shared" si="7"/>
        <v>273.82978723404256</v>
      </c>
      <c r="R82" s="9" t="s">
        <v>8315</v>
      </c>
      <c r="S82" t="s">
        <v>8317</v>
      </c>
      <c r="T82" s="13">
        <f t="shared" si="8"/>
        <v>41583.083981481483</v>
      </c>
      <c r="U82" s="13">
        <f t="shared" si="9"/>
        <v>41618.083981481483</v>
      </c>
    </row>
    <row r="83" spans="1:21" ht="43.5" x14ac:dyDescent="0.3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>
        <f t="shared" si="5"/>
        <v>198</v>
      </c>
      <c r="P83">
        <f t="shared" si="6"/>
        <v>198</v>
      </c>
      <c r="Q83" s="16">
        <f t="shared" si="7"/>
        <v>53.035714285714285</v>
      </c>
      <c r="R83" s="9" t="s">
        <v>8315</v>
      </c>
      <c r="S83" t="s">
        <v>8317</v>
      </c>
      <c r="T83" s="13">
        <f t="shared" si="8"/>
        <v>41100.158877314818</v>
      </c>
      <c r="U83" s="13">
        <f t="shared" si="9"/>
        <v>41104.126388888886</v>
      </c>
    </row>
    <row r="84" spans="1:21" ht="43.5" x14ac:dyDescent="0.3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>
        <f t="shared" si="5"/>
        <v>100.01249999999999</v>
      </c>
      <c r="P84">
        <f t="shared" si="6"/>
        <v>101</v>
      </c>
      <c r="Q84" s="16">
        <f t="shared" si="7"/>
        <v>40.005000000000003</v>
      </c>
      <c r="R84" s="9" t="s">
        <v>8315</v>
      </c>
      <c r="S84" t="s">
        <v>8317</v>
      </c>
      <c r="T84" s="13">
        <f t="shared" si="8"/>
        <v>40795.820150462961</v>
      </c>
      <c r="U84" s="13">
        <f t="shared" si="9"/>
        <v>40825.820150462961</v>
      </c>
    </row>
    <row r="85" spans="1:21" ht="43.5" x14ac:dyDescent="0.3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>
        <f t="shared" si="5"/>
        <v>102.49999999999999</v>
      </c>
      <c r="P85">
        <f t="shared" si="6"/>
        <v>103</v>
      </c>
      <c r="Q85" s="16">
        <f t="shared" si="7"/>
        <v>15.76923076923077</v>
      </c>
      <c r="R85" s="9" t="s">
        <v>8315</v>
      </c>
      <c r="S85" t="s">
        <v>8317</v>
      </c>
      <c r="T85" s="13">
        <f t="shared" si="8"/>
        <v>42042.615613425922</v>
      </c>
      <c r="U85" s="13">
        <f t="shared" si="9"/>
        <v>42057.479166666672</v>
      </c>
    </row>
    <row r="86" spans="1:21" ht="43.5" x14ac:dyDescent="0.3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>
        <f t="shared" si="5"/>
        <v>100</v>
      </c>
      <c r="P86">
        <f t="shared" si="6"/>
        <v>100</v>
      </c>
      <c r="Q86" s="16">
        <f t="shared" si="7"/>
        <v>71.428571428571431</v>
      </c>
      <c r="R86" s="9" t="s">
        <v>8315</v>
      </c>
      <c r="S86" t="s">
        <v>8317</v>
      </c>
      <c r="T86" s="13">
        <f t="shared" si="8"/>
        <v>40648.757939814815</v>
      </c>
      <c r="U86" s="13">
        <f t="shared" si="9"/>
        <v>40678.757939814815</v>
      </c>
    </row>
    <row r="87" spans="1:21" ht="43.5" x14ac:dyDescent="0.3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>
        <f t="shared" si="5"/>
        <v>125.49999999999999</v>
      </c>
      <c r="P87">
        <f t="shared" si="6"/>
        <v>126</v>
      </c>
      <c r="Q87" s="16">
        <f t="shared" si="7"/>
        <v>71.714285714285708</v>
      </c>
      <c r="R87" s="9" t="s">
        <v>8315</v>
      </c>
      <c r="S87" t="s">
        <v>8317</v>
      </c>
      <c r="T87" s="13">
        <f t="shared" si="8"/>
        <v>40779.125428240739</v>
      </c>
      <c r="U87" s="13">
        <f t="shared" si="9"/>
        <v>40809.125428240739</v>
      </c>
    </row>
    <row r="88" spans="1:21" ht="58" x14ac:dyDescent="0.3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>
        <f t="shared" si="5"/>
        <v>106.46666666666667</v>
      </c>
      <c r="P88">
        <f t="shared" si="6"/>
        <v>107</v>
      </c>
      <c r="Q88" s="16">
        <f t="shared" si="7"/>
        <v>375.76470588235293</v>
      </c>
      <c r="R88" s="9" t="s">
        <v>8315</v>
      </c>
      <c r="S88" t="s">
        <v>8317</v>
      </c>
      <c r="T88" s="13">
        <f t="shared" si="8"/>
        <v>42291.556076388893</v>
      </c>
      <c r="U88" s="13">
        <f t="shared" si="9"/>
        <v>42365.59774305555</v>
      </c>
    </row>
    <row r="89" spans="1:21" ht="43.5" x14ac:dyDescent="0.3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>
        <f t="shared" si="5"/>
        <v>104.60000000000001</v>
      </c>
      <c r="P89">
        <f t="shared" si="6"/>
        <v>105</v>
      </c>
      <c r="Q89" s="16">
        <f t="shared" si="7"/>
        <v>104.6</v>
      </c>
      <c r="R89" s="9" t="s">
        <v>8315</v>
      </c>
      <c r="S89" t="s">
        <v>8317</v>
      </c>
      <c r="T89" s="13">
        <f t="shared" si="8"/>
        <v>40322.53938657407</v>
      </c>
      <c r="U89" s="13">
        <f t="shared" si="9"/>
        <v>40332.070138888892</v>
      </c>
    </row>
    <row r="90" spans="1:21" ht="58" x14ac:dyDescent="0.3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>
        <f t="shared" si="5"/>
        <v>102.85714285714285</v>
      </c>
      <c r="P90">
        <f t="shared" si="6"/>
        <v>103</v>
      </c>
      <c r="Q90" s="16">
        <f t="shared" si="7"/>
        <v>60</v>
      </c>
      <c r="R90" s="9" t="s">
        <v>8315</v>
      </c>
      <c r="S90" t="s">
        <v>8317</v>
      </c>
      <c r="T90" s="13">
        <f t="shared" si="8"/>
        <v>41786.65892361111</v>
      </c>
      <c r="U90" s="13">
        <f t="shared" si="9"/>
        <v>41812.65892361111</v>
      </c>
    </row>
    <row r="91" spans="1:21" ht="43.5" x14ac:dyDescent="0.3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>
        <f t="shared" si="5"/>
        <v>115.06666666666668</v>
      </c>
      <c r="P91">
        <f t="shared" si="6"/>
        <v>116</v>
      </c>
      <c r="Q91" s="16">
        <f t="shared" si="7"/>
        <v>123.28571428571429</v>
      </c>
      <c r="R91" s="9" t="s">
        <v>8315</v>
      </c>
      <c r="S91" t="s">
        <v>8317</v>
      </c>
      <c r="T91" s="13">
        <f t="shared" si="8"/>
        <v>41402.752222222225</v>
      </c>
      <c r="U91" s="13">
        <f t="shared" si="9"/>
        <v>41427.752222222225</v>
      </c>
    </row>
    <row r="92" spans="1:21" ht="29" x14ac:dyDescent="0.3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>
        <f t="shared" si="5"/>
        <v>100.4</v>
      </c>
      <c r="P92">
        <f t="shared" si="6"/>
        <v>101</v>
      </c>
      <c r="Q92" s="16">
        <f t="shared" si="7"/>
        <v>31.375</v>
      </c>
      <c r="R92" s="9" t="s">
        <v>8315</v>
      </c>
      <c r="S92" t="s">
        <v>8317</v>
      </c>
      <c r="T92" s="13">
        <f t="shared" si="8"/>
        <v>40706.297442129631</v>
      </c>
      <c r="U92" s="13">
        <f t="shared" si="9"/>
        <v>40736.297442129631</v>
      </c>
    </row>
    <row r="93" spans="1:21" ht="43.5" x14ac:dyDescent="0.3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>
        <f t="shared" si="5"/>
        <v>120</v>
      </c>
      <c r="P93">
        <f t="shared" si="6"/>
        <v>120</v>
      </c>
      <c r="Q93" s="16">
        <f t="shared" si="7"/>
        <v>78.260869565217391</v>
      </c>
      <c r="R93" s="9" t="s">
        <v>8315</v>
      </c>
      <c r="S93" t="s">
        <v>8317</v>
      </c>
      <c r="T93" s="13">
        <f t="shared" si="8"/>
        <v>40619.402361111112</v>
      </c>
      <c r="U93" s="13">
        <f t="shared" si="9"/>
        <v>40680.402361111112</v>
      </c>
    </row>
    <row r="94" spans="1:21" ht="43.5" x14ac:dyDescent="0.3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>
        <f t="shared" si="5"/>
        <v>105.2</v>
      </c>
      <c r="P94">
        <f t="shared" si="6"/>
        <v>106</v>
      </c>
      <c r="Q94" s="16">
        <f t="shared" si="7"/>
        <v>122.32558139534883</v>
      </c>
      <c r="R94" s="9" t="s">
        <v>8315</v>
      </c>
      <c r="S94" t="s">
        <v>8317</v>
      </c>
      <c r="T94" s="13">
        <f t="shared" si="8"/>
        <v>42721.198877314819</v>
      </c>
      <c r="U94" s="13">
        <f t="shared" si="9"/>
        <v>42767.333333333328</v>
      </c>
    </row>
    <row r="95" spans="1:21" ht="58" x14ac:dyDescent="0.3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>
        <f t="shared" si="5"/>
        <v>110.60000000000001</v>
      </c>
      <c r="P95">
        <f t="shared" si="6"/>
        <v>111</v>
      </c>
      <c r="Q95" s="16">
        <f t="shared" si="7"/>
        <v>73.733333333333334</v>
      </c>
      <c r="R95" s="9" t="s">
        <v>8315</v>
      </c>
      <c r="S95" t="s">
        <v>8317</v>
      </c>
      <c r="T95" s="13">
        <f t="shared" si="8"/>
        <v>41065.858067129629</v>
      </c>
      <c r="U95" s="13">
        <f t="shared" si="9"/>
        <v>41093.875</v>
      </c>
    </row>
    <row r="96" spans="1:21" ht="43.5" x14ac:dyDescent="0.3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>
        <f t="shared" si="5"/>
        <v>104</v>
      </c>
      <c r="P96">
        <f t="shared" si="6"/>
        <v>104</v>
      </c>
      <c r="Q96" s="16">
        <f t="shared" si="7"/>
        <v>21.666666666666668</v>
      </c>
      <c r="R96" s="9" t="s">
        <v>8315</v>
      </c>
      <c r="S96" t="s">
        <v>8317</v>
      </c>
      <c r="T96" s="13">
        <f t="shared" si="8"/>
        <v>41716.717847222222</v>
      </c>
      <c r="U96" s="13">
        <f t="shared" si="9"/>
        <v>41736.717847222222</v>
      </c>
    </row>
    <row r="97" spans="1:21" ht="43.5" x14ac:dyDescent="0.3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>
        <f t="shared" si="5"/>
        <v>131.42857142857142</v>
      </c>
      <c r="P97">
        <f t="shared" si="6"/>
        <v>132</v>
      </c>
      <c r="Q97" s="16">
        <f t="shared" si="7"/>
        <v>21.904761904761905</v>
      </c>
      <c r="R97" s="9" t="s">
        <v>8315</v>
      </c>
      <c r="S97" t="s">
        <v>8317</v>
      </c>
      <c r="T97" s="13">
        <f t="shared" si="8"/>
        <v>40935.005104166667</v>
      </c>
      <c r="U97" s="13">
        <f t="shared" si="9"/>
        <v>40965.005104166667</v>
      </c>
    </row>
    <row r="98" spans="1:21" ht="58" x14ac:dyDescent="0.3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>
        <f t="shared" si="5"/>
        <v>114.66666666666667</v>
      </c>
      <c r="P98">
        <f t="shared" si="6"/>
        <v>115</v>
      </c>
      <c r="Q98" s="16">
        <f t="shared" si="7"/>
        <v>50.588235294117645</v>
      </c>
      <c r="R98" s="9" t="s">
        <v>8315</v>
      </c>
      <c r="S98" t="s">
        <v>8317</v>
      </c>
      <c r="T98" s="13">
        <f t="shared" si="8"/>
        <v>40324.662511574075</v>
      </c>
      <c r="U98" s="13">
        <f t="shared" si="9"/>
        <v>40391.125</v>
      </c>
    </row>
    <row r="99" spans="1:21" ht="43.5" x14ac:dyDescent="0.3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>
        <f t="shared" si="5"/>
        <v>106.25</v>
      </c>
      <c r="P99">
        <f t="shared" si="6"/>
        <v>107</v>
      </c>
      <c r="Q99" s="16">
        <f t="shared" si="7"/>
        <v>53.125</v>
      </c>
      <c r="R99" s="9" t="s">
        <v>8315</v>
      </c>
      <c r="S99" t="s">
        <v>8317</v>
      </c>
      <c r="T99" s="13">
        <f t="shared" si="8"/>
        <v>40706.135208333333</v>
      </c>
      <c r="U99" s="13">
        <f t="shared" si="9"/>
        <v>40736.135208333333</v>
      </c>
    </row>
    <row r="100" spans="1:21" ht="43.5" x14ac:dyDescent="0.3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>
        <f t="shared" si="5"/>
        <v>106.25</v>
      </c>
      <c r="P100">
        <f t="shared" si="6"/>
        <v>107</v>
      </c>
      <c r="Q100" s="16">
        <f t="shared" si="7"/>
        <v>56.666666666666664</v>
      </c>
      <c r="R100" s="9" t="s">
        <v>8315</v>
      </c>
      <c r="S100" t="s">
        <v>8317</v>
      </c>
      <c r="T100" s="13">
        <f t="shared" si="8"/>
        <v>41214.79483796296</v>
      </c>
      <c r="U100" s="13">
        <f t="shared" si="9"/>
        <v>41250.979166666664</v>
      </c>
    </row>
    <row r="101" spans="1:21" ht="29" x14ac:dyDescent="0.3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>
        <f t="shared" si="5"/>
        <v>106.01933333333334</v>
      </c>
      <c r="P101">
        <f t="shared" si="6"/>
        <v>107</v>
      </c>
      <c r="Q101" s="16">
        <f t="shared" si="7"/>
        <v>40.776666666666664</v>
      </c>
      <c r="R101" s="9" t="s">
        <v>8315</v>
      </c>
      <c r="S101" t="s">
        <v>8317</v>
      </c>
      <c r="T101" s="13">
        <f t="shared" si="8"/>
        <v>41631.902766203704</v>
      </c>
      <c r="U101" s="13">
        <f t="shared" si="9"/>
        <v>41661.902766203704</v>
      </c>
    </row>
    <row r="102" spans="1:21" ht="43.5" x14ac:dyDescent="0.3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>
        <f t="shared" si="5"/>
        <v>100</v>
      </c>
      <c r="P102">
        <f t="shared" si="6"/>
        <v>100</v>
      </c>
      <c r="Q102" s="16">
        <f t="shared" si="7"/>
        <v>192.30769230769232</v>
      </c>
      <c r="R102" s="9" t="s">
        <v>8315</v>
      </c>
      <c r="S102" t="s">
        <v>8317</v>
      </c>
      <c r="T102" s="13">
        <f t="shared" si="8"/>
        <v>41197.753310185188</v>
      </c>
      <c r="U102" s="13">
        <f t="shared" si="9"/>
        <v>41217.794976851852</v>
      </c>
    </row>
    <row r="103" spans="1:21" ht="43.5" x14ac:dyDescent="0.3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>
        <f t="shared" si="5"/>
        <v>100</v>
      </c>
      <c r="P103">
        <f t="shared" si="6"/>
        <v>100</v>
      </c>
      <c r="Q103" s="16">
        <f t="shared" si="7"/>
        <v>100</v>
      </c>
      <c r="R103" s="9" t="s">
        <v>8315</v>
      </c>
      <c r="S103" t="s">
        <v>8317</v>
      </c>
      <c r="T103" s="13">
        <f t="shared" si="8"/>
        <v>41274.776736111111</v>
      </c>
      <c r="U103" s="13">
        <f t="shared" si="9"/>
        <v>41298.776736111111</v>
      </c>
    </row>
    <row r="104" spans="1:21" ht="43.5" x14ac:dyDescent="0.3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>
        <f t="shared" si="5"/>
        <v>127.75000000000001</v>
      </c>
      <c r="P104">
        <f t="shared" si="6"/>
        <v>128</v>
      </c>
      <c r="Q104" s="16">
        <f t="shared" si="7"/>
        <v>117.92307692307692</v>
      </c>
      <c r="R104" s="9" t="s">
        <v>8315</v>
      </c>
      <c r="S104" t="s">
        <v>8317</v>
      </c>
      <c r="T104" s="13">
        <f t="shared" si="8"/>
        <v>40505.131168981483</v>
      </c>
      <c r="U104" s="13">
        <f t="shared" si="9"/>
        <v>40535.131168981483</v>
      </c>
    </row>
    <row r="105" spans="1:21" ht="43.5" x14ac:dyDescent="0.3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>
        <f t="shared" si="5"/>
        <v>105.15384615384616</v>
      </c>
      <c r="P105">
        <f t="shared" si="6"/>
        <v>106</v>
      </c>
      <c r="Q105" s="16">
        <f t="shared" si="7"/>
        <v>27.897959183673468</v>
      </c>
      <c r="R105" s="9" t="s">
        <v>8315</v>
      </c>
      <c r="S105" t="s">
        <v>8317</v>
      </c>
      <c r="T105" s="13">
        <f t="shared" si="8"/>
        <v>41682.805902777778</v>
      </c>
      <c r="U105" s="13">
        <f t="shared" si="9"/>
        <v>41705.805902777778</v>
      </c>
    </row>
    <row r="106" spans="1:21" ht="29" x14ac:dyDescent="0.3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>
        <f t="shared" si="5"/>
        <v>120</v>
      </c>
      <c r="P106">
        <f t="shared" si="6"/>
        <v>120</v>
      </c>
      <c r="Q106" s="16">
        <f t="shared" si="7"/>
        <v>60</v>
      </c>
      <c r="R106" s="9" t="s">
        <v>8315</v>
      </c>
      <c r="S106" t="s">
        <v>8317</v>
      </c>
      <c r="T106" s="13">
        <f t="shared" si="8"/>
        <v>40612.695208333331</v>
      </c>
      <c r="U106" s="13">
        <f t="shared" si="9"/>
        <v>40636.041666666664</v>
      </c>
    </row>
    <row r="107" spans="1:21" ht="43.5" x14ac:dyDescent="0.3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>
        <f t="shared" si="5"/>
        <v>107.40909090909089</v>
      </c>
      <c r="P107">
        <f t="shared" si="6"/>
        <v>108</v>
      </c>
      <c r="Q107" s="16">
        <f t="shared" si="7"/>
        <v>39.383333333333333</v>
      </c>
      <c r="R107" s="9" t="s">
        <v>8315</v>
      </c>
      <c r="S107" t="s">
        <v>8317</v>
      </c>
      <c r="T107" s="13">
        <f t="shared" si="8"/>
        <v>42485.724768518514</v>
      </c>
      <c r="U107" s="13">
        <f t="shared" si="9"/>
        <v>42504</v>
      </c>
    </row>
    <row r="108" spans="1:21" x14ac:dyDescent="0.3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>
        <f t="shared" si="5"/>
        <v>100.49999999999999</v>
      </c>
      <c r="P108">
        <f t="shared" si="6"/>
        <v>101</v>
      </c>
      <c r="Q108" s="16">
        <f t="shared" si="7"/>
        <v>186.11111111111111</v>
      </c>
      <c r="R108" s="9" t="s">
        <v>8315</v>
      </c>
      <c r="S108" t="s">
        <v>8317</v>
      </c>
      <c r="T108" s="13">
        <f t="shared" si="8"/>
        <v>40987.776631944449</v>
      </c>
      <c r="U108" s="13">
        <f t="shared" si="9"/>
        <v>41001.776631944449</v>
      </c>
    </row>
    <row r="109" spans="1:21" ht="43.5" x14ac:dyDescent="0.3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>
        <f t="shared" si="5"/>
        <v>102.46666666666667</v>
      </c>
      <c r="P109">
        <f t="shared" si="6"/>
        <v>103</v>
      </c>
      <c r="Q109" s="16">
        <f t="shared" si="7"/>
        <v>111.37681159420291</v>
      </c>
      <c r="R109" s="9" t="s">
        <v>8315</v>
      </c>
      <c r="S109" t="s">
        <v>8317</v>
      </c>
      <c r="T109" s="13">
        <f t="shared" si="8"/>
        <v>40635.982488425929</v>
      </c>
      <c r="U109" s="13">
        <f t="shared" si="9"/>
        <v>40657.982488425929</v>
      </c>
    </row>
    <row r="110" spans="1:21" ht="43.5" x14ac:dyDescent="0.3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>
        <f t="shared" si="5"/>
        <v>246.66666666666669</v>
      </c>
      <c r="P110">
        <f t="shared" si="6"/>
        <v>247</v>
      </c>
      <c r="Q110" s="16">
        <f t="shared" si="7"/>
        <v>78.723404255319153</v>
      </c>
      <c r="R110" s="9" t="s">
        <v>8315</v>
      </c>
      <c r="S110" t="s">
        <v>8317</v>
      </c>
      <c r="T110" s="13">
        <f t="shared" si="8"/>
        <v>41365.613078703704</v>
      </c>
      <c r="U110" s="13">
        <f t="shared" si="9"/>
        <v>41425.613078703704</v>
      </c>
    </row>
    <row r="111" spans="1:21" ht="43.5" x14ac:dyDescent="0.3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>
        <f t="shared" si="5"/>
        <v>219.49999999999997</v>
      </c>
      <c r="P111">
        <f t="shared" si="6"/>
        <v>220</v>
      </c>
      <c r="Q111" s="16">
        <f t="shared" si="7"/>
        <v>46.702127659574465</v>
      </c>
      <c r="R111" s="9" t="s">
        <v>8315</v>
      </c>
      <c r="S111" t="s">
        <v>8317</v>
      </c>
      <c r="T111" s="13">
        <f t="shared" si="8"/>
        <v>40570.025810185187</v>
      </c>
      <c r="U111" s="13">
        <f t="shared" si="9"/>
        <v>40600.025810185187</v>
      </c>
    </row>
    <row r="112" spans="1:21" ht="43.5" x14ac:dyDescent="0.3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>
        <f t="shared" si="5"/>
        <v>130.76923076923077</v>
      </c>
      <c r="P112">
        <f t="shared" si="6"/>
        <v>131</v>
      </c>
      <c r="Q112" s="16">
        <f t="shared" si="7"/>
        <v>65.384615384615387</v>
      </c>
      <c r="R112" s="9" t="s">
        <v>8315</v>
      </c>
      <c r="S112" t="s">
        <v>8317</v>
      </c>
      <c r="T112" s="13">
        <f t="shared" si="8"/>
        <v>41557.949687500004</v>
      </c>
      <c r="U112" s="13">
        <f t="shared" si="9"/>
        <v>41592.249305555553</v>
      </c>
    </row>
    <row r="113" spans="1:21" ht="43.5" x14ac:dyDescent="0.3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>
        <f t="shared" si="5"/>
        <v>154.57142857142858</v>
      </c>
      <c r="P113">
        <f t="shared" si="6"/>
        <v>155</v>
      </c>
      <c r="Q113" s="16">
        <f t="shared" si="7"/>
        <v>102.0754716981132</v>
      </c>
      <c r="R113" s="9" t="s">
        <v>8315</v>
      </c>
      <c r="S113" t="s">
        <v>8317</v>
      </c>
      <c r="T113" s="13">
        <f t="shared" si="8"/>
        <v>42125.333182870367</v>
      </c>
      <c r="U113" s="13">
        <f t="shared" si="9"/>
        <v>42155.333182870367</v>
      </c>
    </row>
    <row r="114" spans="1:21" ht="43.5" x14ac:dyDescent="0.3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>
        <f t="shared" si="5"/>
        <v>104</v>
      </c>
      <c r="P114">
        <f t="shared" si="6"/>
        <v>104</v>
      </c>
      <c r="Q114" s="16">
        <f t="shared" si="7"/>
        <v>64.197530864197532</v>
      </c>
      <c r="R114" s="9" t="s">
        <v>8315</v>
      </c>
      <c r="S114" t="s">
        <v>8317</v>
      </c>
      <c r="T114" s="13">
        <f t="shared" si="8"/>
        <v>41718.043032407404</v>
      </c>
      <c r="U114" s="13">
        <f t="shared" si="9"/>
        <v>41742.083333333336</v>
      </c>
    </row>
    <row r="115" spans="1:21" ht="29" x14ac:dyDescent="0.3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>
        <f t="shared" si="5"/>
        <v>141</v>
      </c>
      <c r="P115">
        <f t="shared" si="6"/>
        <v>141</v>
      </c>
      <c r="Q115" s="16">
        <f t="shared" si="7"/>
        <v>90.384615384615387</v>
      </c>
      <c r="R115" s="9" t="s">
        <v>8315</v>
      </c>
      <c r="S115" t="s">
        <v>8317</v>
      </c>
      <c r="T115" s="13">
        <f t="shared" si="8"/>
        <v>40753.758425925924</v>
      </c>
      <c r="U115" s="13">
        <f t="shared" si="9"/>
        <v>40761.625</v>
      </c>
    </row>
    <row r="116" spans="1:21" ht="43.5" x14ac:dyDescent="0.3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>
        <f t="shared" si="5"/>
        <v>103.33333333333334</v>
      </c>
      <c r="P116">
        <f t="shared" si="6"/>
        <v>104</v>
      </c>
      <c r="Q116" s="16">
        <f t="shared" si="7"/>
        <v>88.571428571428569</v>
      </c>
      <c r="R116" s="9" t="s">
        <v>8315</v>
      </c>
      <c r="S116" t="s">
        <v>8317</v>
      </c>
      <c r="T116" s="13">
        <f t="shared" si="8"/>
        <v>40861.27416666667</v>
      </c>
      <c r="U116" s="13">
        <f t="shared" si="9"/>
        <v>40921.27416666667</v>
      </c>
    </row>
    <row r="117" spans="1:21" x14ac:dyDescent="0.3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>
        <f t="shared" si="5"/>
        <v>140.44444444444443</v>
      </c>
      <c r="P117">
        <f t="shared" si="6"/>
        <v>141</v>
      </c>
      <c r="Q117" s="16">
        <f t="shared" si="7"/>
        <v>28.727272727272727</v>
      </c>
      <c r="R117" s="9" t="s">
        <v>8315</v>
      </c>
      <c r="S117" t="s">
        <v>8317</v>
      </c>
      <c r="T117" s="13">
        <f t="shared" si="8"/>
        <v>40918.738935185182</v>
      </c>
      <c r="U117" s="13">
        <f t="shared" si="9"/>
        <v>40943.738935185182</v>
      </c>
    </row>
    <row r="118" spans="1:21" ht="43.5" x14ac:dyDescent="0.3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>
        <f t="shared" si="5"/>
        <v>113.65714285714286</v>
      </c>
      <c r="P118">
        <f t="shared" si="6"/>
        <v>114</v>
      </c>
      <c r="Q118" s="16">
        <f t="shared" si="7"/>
        <v>69.78947368421052</v>
      </c>
      <c r="R118" s="9" t="s">
        <v>8315</v>
      </c>
      <c r="S118" t="s">
        <v>8317</v>
      </c>
      <c r="T118" s="13">
        <f t="shared" si="8"/>
        <v>40595.497164351851</v>
      </c>
      <c r="U118" s="13">
        <f t="shared" si="9"/>
        <v>40641.455497685187</v>
      </c>
    </row>
    <row r="119" spans="1:21" ht="58" x14ac:dyDescent="0.3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>
        <f t="shared" si="5"/>
        <v>100.49377777777779</v>
      </c>
      <c r="P119">
        <f t="shared" si="6"/>
        <v>101</v>
      </c>
      <c r="Q119" s="16">
        <f t="shared" si="7"/>
        <v>167.48962962962963</v>
      </c>
      <c r="R119" s="9" t="s">
        <v>8315</v>
      </c>
      <c r="S119" t="s">
        <v>8317</v>
      </c>
      <c r="T119" s="13">
        <f t="shared" si="8"/>
        <v>40248.834999999999</v>
      </c>
      <c r="U119" s="13">
        <f t="shared" si="9"/>
        <v>40338.791666666664</v>
      </c>
    </row>
    <row r="120" spans="1:21" ht="29" x14ac:dyDescent="0.3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>
        <f t="shared" si="5"/>
        <v>113.03159999999998</v>
      </c>
      <c r="P120">
        <f t="shared" si="6"/>
        <v>114</v>
      </c>
      <c r="Q120" s="16">
        <f t="shared" si="7"/>
        <v>144.91230769230768</v>
      </c>
      <c r="R120" s="9" t="s">
        <v>8315</v>
      </c>
      <c r="S120" t="s">
        <v>8317</v>
      </c>
      <c r="T120" s="13">
        <f t="shared" si="8"/>
        <v>40723.053657407407</v>
      </c>
      <c r="U120" s="13">
        <f t="shared" si="9"/>
        <v>40753.053657407407</v>
      </c>
    </row>
    <row r="121" spans="1:21" ht="43.5" x14ac:dyDescent="0.3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>
        <f t="shared" si="5"/>
        <v>104.55692307692308</v>
      </c>
      <c r="P121">
        <f t="shared" si="6"/>
        <v>105</v>
      </c>
      <c r="Q121" s="16">
        <f t="shared" si="7"/>
        <v>91.840540540540545</v>
      </c>
      <c r="R121" s="9" t="s">
        <v>8315</v>
      </c>
      <c r="S121" t="s">
        <v>8317</v>
      </c>
      <c r="T121" s="13">
        <f t="shared" si="8"/>
        <v>40739.069282407407</v>
      </c>
      <c r="U121" s="13">
        <f t="shared" si="9"/>
        <v>40768.958333333336</v>
      </c>
    </row>
    <row r="122" spans="1:21" ht="58" x14ac:dyDescent="0.3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>
        <f t="shared" si="5"/>
        <v>1.4285714285714287E-2</v>
      </c>
      <c r="P122">
        <f t="shared" si="6"/>
        <v>1</v>
      </c>
      <c r="Q122" s="16">
        <f t="shared" si="7"/>
        <v>10</v>
      </c>
      <c r="R122" s="9" t="s">
        <v>8315</v>
      </c>
      <c r="S122" t="s">
        <v>8318</v>
      </c>
      <c r="T122" s="13">
        <f t="shared" si="8"/>
        <v>42616.049849537041</v>
      </c>
      <c r="U122" s="13">
        <f t="shared" si="9"/>
        <v>42646.049849537041</v>
      </c>
    </row>
    <row r="123" spans="1:21" ht="58" x14ac:dyDescent="0.3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>
        <f t="shared" si="5"/>
        <v>3.3333333333333333E-2</v>
      </c>
      <c r="P123">
        <f t="shared" si="6"/>
        <v>1</v>
      </c>
      <c r="Q123" s="16">
        <f t="shared" si="7"/>
        <v>1</v>
      </c>
      <c r="R123" s="9" t="s">
        <v>8315</v>
      </c>
      <c r="S123" t="s">
        <v>8318</v>
      </c>
      <c r="T123" s="13">
        <f t="shared" si="8"/>
        <v>42096.704976851848</v>
      </c>
      <c r="U123" s="13">
        <f t="shared" si="9"/>
        <v>42112.427777777775</v>
      </c>
    </row>
    <row r="124" spans="1:21" ht="43.5" x14ac:dyDescent="0.3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>
        <f t="shared" si="5"/>
        <v>0</v>
      </c>
      <c r="P124">
        <f t="shared" si="6"/>
        <v>0</v>
      </c>
      <c r="Q124" s="16" t="e">
        <f t="shared" si="7"/>
        <v>#DIV/0!</v>
      </c>
      <c r="R124" s="9" t="s">
        <v>8315</v>
      </c>
      <c r="S124" t="s">
        <v>8318</v>
      </c>
      <c r="T124" s="13">
        <f t="shared" si="8"/>
        <v>42593.431793981479</v>
      </c>
      <c r="U124" s="13">
        <f t="shared" si="9"/>
        <v>42653.431793981479</v>
      </c>
    </row>
    <row r="125" spans="1:21" ht="58" x14ac:dyDescent="0.3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>
        <f t="shared" si="5"/>
        <v>0.27454545454545454</v>
      </c>
      <c r="P125">
        <f t="shared" si="6"/>
        <v>1</v>
      </c>
      <c r="Q125" s="16">
        <f t="shared" si="7"/>
        <v>25.166666666666668</v>
      </c>
      <c r="R125" s="9" t="s">
        <v>8315</v>
      </c>
      <c r="S125" t="s">
        <v>8318</v>
      </c>
      <c r="T125" s="13">
        <f t="shared" si="8"/>
        <v>41904.781990740739</v>
      </c>
      <c r="U125" s="13">
        <f t="shared" si="9"/>
        <v>41940.916666666664</v>
      </c>
    </row>
    <row r="126" spans="1:21" ht="43.5" x14ac:dyDescent="0.3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>
        <f t="shared" si="5"/>
        <v>0</v>
      </c>
      <c r="P126">
        <f t="shared" si="6"/>
        <v>0</v>
      </c>
      <c r="Q126" s="16" t="e">
        <f t="shared" si="7"/>
        <v>#DIV/0!</v>
      </c>
      <c r="R126" s="9" t="s">
        <v>8315</v>
      </c>
      <c r="S126" t="s">
        <v>8318</v>
      </c>
      <c r="T126" s="13">
        <f t="shared" si="8"/>
        <v>42114.928726851853</v>
      </c>
      <c r="U126" s="13">
        <f t="shared" si="9"/>
        <v>42139.928726851853</v>
      </c>
    </row>
    <row r="127" spans="1:21" ht="43.5" x14ac:dyDescent="0.3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>
        <f t="shared" si="5"/>
        <v>14.000000000000002</v>
      </c>
      <c r="P127">
        <f t="shared" si="6"/>
        <v>14</v>
      </c>
      <c r="Q127" s="16">
        <f t="shared" si="7"/>
        <v>11.666666666666666</v>
      </c>
      <c r="R127" s="9" t="s">
        <v>8315</v>
      </c>
      <c r="S127" t="s">
        <v>8318</v>
      </c>
      <c r="T127" s="13">
        <f t="shared" si="8"/>
        <v>42709.993981481486</v>
      </c>
      <c r="U127" s="13">
        <f t="shared" si="9"/>
        <v>42769.993981481486</v>
      </c>
    </row>
    <row r="128" spans="1:21" ht="43.5" x14ac:dyDescent="0.3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>
        <f t="shared" si="5"/>
        <v>5.548</v>
      </c>
      <c r="P128">
        <f t="shared" si="6"/>
        <v>6</v>
      </c>
      <c r="Q128" s="16">
        <f t="shared" si="7"/>
        <v>106.69230769230769</v>
      </c>
      <c r="R128" s="9" t="s">
        <v>8315</v>
      </c>
      <c r="S128" t="s">
        <v>8318</v>
      </c>
      <c r="T128" s="13">
        <f t="shared" si="8"/>
        <v>42135.589548611111</v>
      </c>
      <c r="U128" s="13">
        <f t="shared" si="9"/>
        <v>42166.083333333328</v>
      </c>
    </row>
    <row r="129" spans="1:21" ht="43.5" x14ac:dyDescent="0.3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>
        <f t="shared" si="5"/>
        <v>2.375</v>
      </c>
      <c r="P129">
        <f t="shared" si="6"/>
        <v>3</v>
      </c>
      <c r="Q129" s="16">
        <f t="shared" si="7"/>
        <v>47.5</v>
      </c>
      <c r="R129" s="9" t="s">
        <v>8315</v>
      </c>
      <c r="S129" t="s">
        <v>8318</v>
      </c>
      <c r="T129" s="13">
        <f t="shared" si="8"/>
        <v>42067.62431712963</v>
      </c>
      <c r="U129" s="13">
        <f t="shared" si="9"/>
        <v>42097.582650462966</v>
      </c>
    </row>
    <row r="130" spans="1:21" ht="29" x14ac:dyDescent="0.3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>
        <f t="shared" si="5"/>
        <v>1.867</v>
      </c>
      <c r="P130">
        <f t="shared" si="6"/>
        <v>2</v>
      </c>
      <c r="Q130" s="16">
        <f t="shared" si="7"/>
        <v>311.16666666666669</v>
      </c>
      <c r="R130" s="9" t="s">
        <v>8315</v>
      </c>
      <c r="S130" t="s">
        <v>8318</v>
      </c>
      <c r="T130" s="13">
        <f t="shared" si="8"/>
        <v>42628.22792824074</v>
      </c>
      <c r="U130" s="13">
        <f t="shared" si="9"/>
        <v>42663.22792824074</v>
      </c>
    </row>
    <row r="131" spans="1:21" ht="58" x14ac:dyDescent="0.3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>
        <f t="shared" ref="O131:O194" si="10">((E131)/(D131))*100</f>
        <v>0</v>
      </c>
      <c r="P131">
        <f t="shared" ref="P131:P194" si="11">ROUNDUP(O131,0)</f>
        <v>0</v>
      </c>
      <c r="Q131" s="16" t="e">
        <f t="shared" ref="Q131:Q194" si="12">E131/L131</f>
        <v>#DIV/0!</v>
      </c>
      <c r="R131" s="9" t="s">
        <v>8315</v>
      </c>
      <c r="S131" t="s">
        <v>8318</v>
      </c>
      <c r="T131" s="13">
        <f t="shared" ref="T131:T194" si="13">(((J131/60)/60)/24)+DATE(1970,1,1)</f>
        <v>41882.937303240738</v>
      </c>
      <c r="U131" s="13">
        <f t="shared" ref="U131:U194" si="14">(((I131/60)/60)/24)+DATE(1970,1,1)</f>
        <v>41942.937303240738</v>
      </c>
    </row>
    <row r="132" spans="1:21" ht="43.5" x14ac:dyDescent="0.3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>
        <f t="shared" si="10"/>
        <v>0</v>
      </c>
      <c r="P132">
        <f t="shared" si="11"/>
        <v>0</v>
      </c>
      <c r="Q132" s="16" t="e">
        <f t="shared" si="12"/>
        <v>#DIV/0!</v>
      </c>
      <c r="R132" s="9" t="s">
        <v>8315</v>
      </c>
      <c r="S132" t="s">
        <v>8318</v>
      </c>
      <c r="T132" s="13">
        <f t="shared" si="13"/>
        <v>41778.915416666663</v>
      </c>
      <c r="U132" s="13">
        <f t="shared" si="14"/>
        <v>41806.844444444447</v>
      </c>
    </row>
    <row r="133" spans="1:21" x14ac:dyDescent="0.3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>
        <f t="shared" si="10"/>
        <v>0</v>
      </c>
      <c r="P133">
        <f t="shared" si="11"/>
        <v>0</v>
      </c>
      <c r="Q133" s="16" t="e">
        <f t="shared" si="12"/>
        <v>#DIV/0!</v>
      </c>
      <c r="R133" s="9" t="s">
        <v>8315</v>
      </c>
      <c r="S133" t="s">
        <v>8318</v>
      </c>
      <c r="T133" s="13">
        <f t="shared" si="13"/>
        <v>42541.837511574078</v>
      </c>
      <c r="U133" s="13">
        <f t="shared" si="14"/>
        <v>42557</v>
      </c>
    </row>
    <row r="134" spans="1:21" ht="58" x14ac:dyDescent="0.3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>
        <f t="shared" si="10"/>
        <v>9.5687499999999996</v>
      </c>
      <c r="P134">
        <f t="shared" si="11"/>
        <v>10</v>
      </c>
      <c r="Q134" s="16">
        <f t="shared" si="12"/>
        <v>94.506172839506178</v>
      </c>
      <c r="R134" s="9" t="s">
        <v>8315</v>
      </c>
      <c r="S134" t="s">
        <v>8318</v>
      </c>
      <c r="T134" s="13">
        <f t="shared" si="13"/>
        <v>41905.812581018516</v>
      </c>
      <c r="U134" s="13">
        <f t="shared" si="14"/>
        <v>41950.854247685187</v>
      </c>
    </row>
    <row r="135" spans="1:21" ht="29" x14ac:dyDescent="0.3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>
        <f t="shared" si="10"/>
        <v>0</v>
      </c>
      <c r="P135">
        <f t="shared" si="11"/>
        <v>0</v>
      </c>
      <c r="Q135" s="16" t="e">
        <f t="shared" si="12"/>
        <v>#DIV/0!</v>
      </c>
      <c r="R135" s="9" t="s">
        <v>8315</v>
      </c>
      <c r="S135" t="s">
        <v>8318</v>
      </c>
      <c r="T135" s="13">
        <f t="shared" si="13"/>
        <v>42491.80768518518</v>
      </c>
      <c r="U135" s="13">
        <f t="shared" si="14"/>
        <v>42521.729861111111</v>
      </c>
    </row>
    <row r="136" spans="1:21" ht="29" x14ac:dyDescent="0.3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>
        <f t="shared" si="10"/>
        <v>0</v>
      </c>
      <c r="P136">
        <f t="shared" si="11"/>
        <v>0</v>
      </c>
      <c r="Q136" s="16" t="e">
        <f t="shared" si="12"/>
        <v>#DIV/0!</v>
      </c>
      <c r="R136" s="9" t="s">
        <v>8315</v>
      </c>
      <c r="S136" t="s">
        <v>8318</v>
      </c>
      <c r="T136" s="13">
        <f t="shared" si="13"/>
        <v>42221.909930555557</v>
      </c>
      <c r="U136" s="13">
        <f t="shared" si="14"/>
        <v>42251.708333333328</v>
      </c>
    </row>
    <row r="137" spans="1:21" ht="43.5" x14ac:dyDescent="0.3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>
        <f t="shared" si="10"/>
        <v>13.433333333333334</v>
      </c>
      <c r="P137">
        <f t="shared" si="11"/>
        <v>14</v>
      </c>
      <c r="Q137" s="16">
        <f t="shared" si="12"/>
        <v>80.599999999999994</v>
      </c>
      <c r="R137" s="9" t="s">
        <v>8315</v>
      </c>
      <c r="S137" t="s">
        <v>8318</v>
      </c>
      <c r="T137" s="13">
        <f t="shared" si="13"/>
        <v>41788.381909722222</v>
      </c>
      <c r="U137" s="13">
        <f t="shared" si="14"/>
        <v>41821.791666666664</v>
      </c>
    </row>
    <row r="138" spans="1:21" ht="58" x14ac:dyDescent="0.3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>
        <f t="shared" si="10"/>
        <v>0</v>
      </c>
      <c r="P138">
        <f t="shared" si="11"/>
        <v>0</v>
      </c>
      <c r="Q138" s="16" t="e">
        <f t="shared" si="12"/>
        <v>#DIV/0!</v>
      </c>
      <c r="R138" s="9" t="s">
        <v>8315</v>
      </c>
      <c r="S138" t="s">
        <v>8318</v>
      </c>
      <c r="T138" s="13">
        <f t="shared" si="13"/>
        <v>42096.410115740742</v>
      </c>
      <c r="U138" s="13">
        <f t="shared" si="14"/>
        <v>42140.427777777775</v>
      </c>
    </row>
    <row r="139" spans="1:21" ht="43.5" x14ac:dyDescent="0.3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>
        <f t="shared" si="10"/>
        <v>0</v>
      </c>
      <c r="P139">
        <f t="shared" si="11"/>
        <v>0</v>
      </c>
      <c r="Q139" s="16" t="e">
        <f t="shared" si="12"/>
        <v>#DIV/0!</v>
      </c>
      <c r="R139" s="9" t="s">
        <v>8315</v>
      </c>
      <c r="S139" t="s">
        <v>8318</v>
      </c>
      <c r="T139" s="13">
        <f t="shared" si="13"/>
        <v>42239.573993055557</v>
      </c>
      <c r="U139" s="13">
        <f t="shared" si="14"/>
        <v>42289.573993055557</v>
      </c>
    </row>
    <row r="140" spans="1:21" ht="43.5" x14ac:dyDescent="0.3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>
        <f t="shared" si="10"/>
        <v>3.1413333333333333</v>
      </c>
      <c r="P140">
        <f t="shared" si="11"/>
        <v>4</v>
      </c>
      <c r="Q140" s="16">
        <f t="shared" si="12"/>
        <v>81.241379310344826</v>
      </c>
      <c r="R140" s="9" t="s">
        <v>8315</v>
      </c>
      <c r="S140" t="s">
        <v>8318</v>
      </c>
      <c r="T140" s="13">
        <f t="shared" si="13"/>
        <v>42186.257418981477</v>
      </c>
      <c r="U140" s="13">
        <f t="shared" si="14"/>
        <v>42217.207638888889</v>
      </c>
    </row>
    <row r="141" spans="1:21" ht="43.5" x14ac:dyDescent="0.3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>
        <f t="shared" si="10"/>
        <v>100</v>
      </c>
      <c r="P141">
        <f t="shared" si="11"/>
        <v>100</v>
      </c>
      <c r="Q141" s="16">
        <f t="shared" si="12"/>
        <v>500</v>
      </c>
      <c r="R141" s="9" t="s">
        <v>8315</v>
      </c>
      <c r="S141" t="s">
        <v>8318</v>
      </c>
      <c r="T141" s="13">
        <f t="shared" si="13"/>
        <v>42187.920972222222</v>
      </c>
      <c r="U141" s="13">
        <f t="shared" si="14"/>
        <v>42197.920972222222</v>
      </c>
    </row>
    <row r="142" spans="1:21" ht="43.5" x14ac:dyDescent="0.3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>
        <f t="shared" si="10"/>
        <v>0</v>
      </c>
      <c r="P142">
        <f t="shared" si="11"/>
        <v>0</v>
      </c>
      <c r="Q142" s="16" t="e">
        <f t="shared" si="12"/>
        <v>#DIV/0!</v>
      </c>
      <c r="R142" s="9" t="s">
        <v>8315</v>
      </c>
      <c r="S142" t="s">
        <v>8318</v>
      </c>
      <c r="T142" s="13">
        <f t="shared" si="13"/>
        <v>42053.198287037041</v>
      </c>
      <c r="U142" s="13">
        <f t="shared" si="14"/>
        <v>42083.15662037037</v>
      </c>
    </row>
    <row r="143" spans="1:21" ht="43.5" x14ac:dyDescent="0.3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>
        <f t="shared" si="10"/>
        <v>10.775</v>
      </c>
      <c r="P143">
        <f t="shared" si="11"/>
        <v>11</v>
      </c>
      <c r="Q143" s="16">
        <f t="shared" si="12"/>
        <v>46.178571428571431</v>
      </c>
      <c r="R143" s="9" t="s">
        <v>8315</v>
      </c>
      <c r="S143" t="s">
        <v>8318</v>
      </c>
      <c r="T143" s="13">
        <f t="shared" si="13"/>
        <v>42110.153043981481</v>
      </c>
      <c r="U143" s="13">
        <f t="shared" si="14"/>
        <v>42155.153043981481</v>
      </c>
    </row>
    <row r="144" spans="1:21" ht="43.5" x14ac:dyDescent="0.3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>
        <f t="shared" si="10"/>
        <v>0.33333333333333337</v>
      </c>
      <c r="P144">
        <f t="shared" si="11"/>
        <v>1</v>
      </c>
      <c r="Q144" s="16">
        <f t="shared" si="12"/>
        <v>10</v>
      </c>
      <c r="R144" s="9" t="s">
        <v>8315</v>
      </c>
      <c r="S144" t="s">
        <v>8318</v>
      </c>
      <c r="T144" s="13">
        <f t="shared" si="13"/>
        <v>41938.893263888887</v>
      </c>
      <c r="U144" s="13">
        <f t="shared" si="14"/>
        <v>41959.934930555552</v>
      </c>
    </row>
    <row r="145" spans="1:21" ht="43.5" x14ac:dyDescent="0.3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>
        <f t="shared" si="10"/>
        <v>0</v>
      </c>
      <c r="P145">
        <f t="shared" si="11"/>
        <v>0</v>
      </c>
      <c r="Q145" s="16" t="e">
        <f t="shared" si="12"/>
        <v>#DIV/0!</v>
      </c>
      <c r="R145" s="9" t="s">
        <v>8315</v>
      </c>
      <c r="S145" t="s">
        <v>8318</v>
      </c>
      <c r="T145" s="13">
        <f t="shared" si="13"/>
        <v>42559.064143518524</v>
      </c>
      <c r="U145" s="13">
        <f t="shared" si="14"/>
        <v>42616.246527777781</v>
      </c>
    </row>
    <row r="146" spans="1:21" ht="43.5" x14ac:dyDescent="0.3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>
        <f t="shared" si="10"/>
        <v>27.6</v>
      </c>
      <c r="P146">
        <f t="shared" si="11"/>
        <v>28</v>
      </c>
      <c r="Q146" s="16">
        <f t="shared" si="12"/>
        <v>55.945945945945944</v>
      </c>
      <c r="R146" s="9" t="s">
        <v>8315</v>
      </c>
      <c r="S146" t="s">
        <v>8318</v>
      </c>
      <c r="T146" s="13">
        <f t="shared" si="13"/>
        <v>42047.762407407412</v>
      </c>
      <c r="U146" s="13">
        <f t="shared" si="14"/>
        <v>42107.72074074074</v>
      </c>
    </row>
    <row r="147" spans="1:21" ht="43.5" x14ac:dyDescent="0.3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>
        <f t="shared" si="10"/>
        <v>7.5111111111111111</v>
      </c>
      <c r="P147">
        <f t="shared" si="11"/>
        <v>8</v>
      </c>
      <c r="Q147" s="16">
        <f t="shared" si="12"/>
        <v>37.555555555555557</v>
      </c>
      <c r="R147" s="9" t="s">
        <v>8315</v>
      </c>
      <c r="S147" t="s">
        <v>8318</v>
      </c>
      <c r="T147" s="13">
        <f t="shared" si="13"/>
        <v>42200.542268518519</v>
      </c>
      <c r="U147" s="13">
        <f t="shared" si="14"/>
        <v>42227.542268518519</v>
      </c>
    </row>
    <row r="148" spans="1:21" ht="43.5" x14ac:dyDescent="0.3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>
        <f t="shared" si="10"/>
        <v>0.57499999999999996</v>
      </c>
      <c r="P148">
        <f t="shared" si="11"/>
        <v>1</v>
      </c>
      <c r="Q148" s="16">
        <f t="shared" si="12"/>
        <v>38.333333333333336</v>
      </c>
      <c r="R148" s="9" t="s">
        <v>8315</v>
      </c>
      <c r="S148" t="s">
        <v>8318</v>
      </c>
      <c r="T148" s="13">
        <f t="shared" si="13"/>
        <v>42693.016180555554</v>
      </c>
      <c r="U148" s="13">
        <f t="shared" si="14"/>
        <v>42753.016180555554</v>
      </c>
    </row>
    <row r="149" spans="1:21" ht="29" x14ac:dyDescent="0.3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>
        <f t="shared" si="10"/>
        <v>0</v>
      </c>
      <c r="P149">
        <f t="shared" si="11"/>
        <v>0</v>
      </c>
      <c r="Q149" s="16" t="e">
        <f t="shared" si="12"/>
        <v>#DIV/0!</v>
      </c>
      <c r="R149" s="9" t="s">
        <v>8315</v>
      </c>
      <c r="S149" t="s">
        <v>8318</v>
      </c>
      <c r="T149" s="13">
        <f t="shared" si="13"/>
        <v>41969.767824074079</v>
      </c>
      <c r="U149" s="13">
        <f t="shared" si="14"/>
        <v>42012.762499999997</v>
      </c>
    </row>
    <row r="150" spans="1:21" ht="43.5" x14ac:dyDescent="0.3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>
        <f t="shared" si="10"/>
        <v>0.08</v>
      </c>
      <c r="P150">
        <f t="shared" si="11"/>
        <v>1</v>
      </c>
      <c r="Q150" s="16">
        <f t="shared" si="12"/>
        <v>20</v>
      </c>
      <c r="R150" s="9" t="s">
        <v>8315</v>
      </c>
      <c r="S150" t="s">
        <v>8318</v>
      </c>
      <c r="T150" s="13">
        <f t="shared" si="13"/>
        <v>42397.281666666662</v>
      </c>
      <c r="U150" s="13">
        <f t="shared" si="14"/>
        <v>42427.281666666662</v>
      </c>
    </row>
    <row r="151" spans="1:21" ht="43.5" x14ac:dyDescent="0.3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>
        <f t="shared" si="10"/>
        <v>0.91999999999999993</v>
      </c>
      <c r="P151">
        <f t="shared" si="11"/>
        <v>1</v>
      </c>
      <c r="Q151" s="16">
        <f t="shared" si="12"/>
        <v>15.333333333333334</v>
      </c>
      <c r="R151" s="9" t="s">
        <v>8315</v>
      </c>
      <c r="S151" t="s">
        <v>8318</v>
      </c>
      <c r="T151" s="13">
        <f t="shared" si="13"/>
        <v>41968.172106481477</v>
      </c>
      <c r="U151" s="13">
        <f t="shared" si="14"/>
        <v>41998.333333333328</v>
      </c>
    </row>
    <row r="152" spans="1:21" ht="43.5" x14ac:dyDescent="0.3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>
        <f t="shared" si="10"/>
        <v>23.163076923076922</v>
      </c>
      <c r="P152">
        <f t="shared" si="11"/>
        <v>24</v>
      </c>
      <c r="Q152" s="16">
        <f t="shared" si="12"/>
        <v>449.43283582089555</v>
      </c>
      <c r="R152" s="9" t="s">
        <v>8315</v>
      </c>
      <c r="S152" t="s">
        <v>8318</v>
      </c>
      <c r="T152" s="13">
        <f t="shared" si="13"/>
        <v>42090.161828703705</v>
      </c>
      <c r="U152" s="13">
        <f t="shared" si="14"/>
        <v>42150.161828703705</v>
      </c>
    </row>
    <row r="153" spans="1:21" ht="43.5" x14ac:dyDescent="0.3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>
        <f t="shared" si="10"/>
        <v>5.5999999999999994E-2</v>
      </c>
      <c r="P153">
        <f t="shared" si="11"/>
        <v>1</v>
      </c>
      <c r="Q153" s="16">
        <f t="shared" si="12"/>
        <v>28</v>
      </c>
      <c r="R153" s="9" t="s">
        <v>8315</v>
      </c>
      <c r="S153" t="s">
        <v>8318</v>
      </c>
      <c r="T153" s="13">
        <f t="shared" si="13"/>
        <v>42113.550821759258</v>
      </c>
      <c r="U153" s="13">
        <f t="shared" si="14"/>
        <v>42173.550821759258</v>
      </c>
    </row>
    <row r="154" spans="1:21" ht="29" x14ac:dyDescent="0.3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>
        <f t="shared" si="10"/>
        <v>7.8947368421052634E-3</v>
      </c>
      <c r="P154">
        <f t="shared" si="11"/>
        <v>1</v>
      </c>
      <c r="Q154" s="16">
        <f t="shared" si="12"/>
        <v>15</v>
      </c>
      <c r="R154" s="9" t="s">
        <v>8315</v>
      </c>
      <c r="S154" t="s">
        <v>8318</v>
      </c>
      <c r="T154" s="13">
        <f t="shared" si="13"/>
        <v>41875.077546296299</v>
      </c>
      <c r="U154" s="13">
        <f t="shared" si="14"/>
        <v>41905.077546296299</v>
      </c>
    </row>
    <row r="155" spans="1:21" ht="43.5" x14ac:dyDescent="0.3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>
        <f t="shared" si="10"/>
        <v>0.71799999999999997</v>
      </c>
      <c r="P155">
        <f t="shared" si="11"/>
        <v>1</v>
      </c>
      <c r="Q155" s="16">
        <f t="shared" si="12"/>
        <v>35.9</v>
      </c>
      <c r="R155" s="9" t="s">
        <v>8315</v>
      </c>
      <c r="S155" t="s">
        <v>8318</v>
      </c>
      <c r="T155" s="13">
        <f t="shared" si="13"/>
        <v>41933.586157407408</v>
      </c>
      <c r="U155" s="13">
        <f t="shared" si="14"/>
        <v>41975.627824074079</v>
      </c>
    </row>
    <row r="156" spans="1:21" ht="43.5" x14ac:dyDescent="0.3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>
        <f t="shared" si="10"/>
        <v>2.666666666666667</v>
      </c>
      <c r="P156">
        <f t="shared" si="11"/>
        <v>3</v>
      </c>
      <c r="Q156" s="16">
        <f t="shared" si="12"/>
        <v>13.333333333333334</v>
      </c>
      <c r="R156" s="9" t="s">
        <v>8315</v>
      </c>
      <c r="S156" t="s">
        <v>8318</v>
      </c>
      <c r="T156" s="13">
        <f t="shared" si="13"/>
        <v>42115.547395833331</v>
      </c>
      <c r="U156" s="13">
        <f t="shared" si="14"/>
        <v>42158.547395833331</v>
      </c>
    </row>
    <row r="157" spans="1:21" ht="58" x14ac:dyDescent="0.3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>
        <f t="shared" si="10"/>
        <v>6.0000000000000001E-3</v>
      </c>
      <c r="P157">
        <f t="shared" si="11"/>
        <v>1</v>
      </c>
      <c r="Q157" s="16">
        <f t="shared" si="12"/>
        <v>20.25</v>
      </c>
      <c r="R157" s="9" t="s">
        <v>8315</v>
      </c>
      <c r="S157" t="s">
        <v>8318</v>
      </c>
      <c r="T157" s="13">
        <f t="shared" si="13"/>
        <v>42168.559432870374</v>
      </c>
      <c r="U157" s="13">
        <f t="shared" si="14"/>
        <v>42208.559432870374</v>
      </c>
    </row>
    <row r="158" spans="1:21" ht="58" x14ac:dyDescent="0.3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>
        <f t="shared" si="10"/>
        <v>5.0999999999999996</v>
      </c>
      <c r="P158">
        <f t="shared" si="11"/>
        <v>6</v>
      </c>
      <c r="Q158" s="16">
        <f t="shared" si="12"/>
        <v>119</v>
      </c>
      <c r="R158" s="9" t="s">
        <v>8315</v>
      </c>
      <c r="S158" t="s">
        <v>8318</v>
      </c>
      <c r="T158" s="13">
        <f t="shared" si="13"/>
        <v>41794.124953703707</v>
      </c>
      <c r="U158" s="13">
        <f t="shared" si="14"/>
        <v>41854.124953703707</v>
      </c>
    </row>
    <row r="159" spans="1:21" ht="43.5" x14ac:dyDescent="0.3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>
        <f t="shared" si="10"/>
        <v>0.26711185308848079</v>
      </c>
      <c r="P159">
        <f t="shared" si="11"/>
        <v>1</v>
      </c>
      <c r="Q159" s="16">
        <f t="shared" si="12"/>
        <v>4</v>
      </c>
      <c r="R159" s="9" t="s">
        <v>8315</v>
      </c>
      <c r="S159" t="s">
        <v>8318</v>
      </c>
      <c r="T159" s="13">
        <f t="shared" si="13"/>
        <v>42396.911712962959</v>
      </c>
      <c r="U159" s="13">
        <f t="shared" si="14"/>
        <v>42426.911712962959</v>
      </c>
    </row>
    <row r="160" spans="1:21" ht="43.5" x14ac:dyDescent="0.3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>
        <f t="shared" si="10"/>
        <v>0</v>
      </c>
      <c r="P160">
        <f t="shared" si="11"/>
        <v>0</v>
      </c>
      <c r="Q160" s="16" t="e">
        <f t="shared" si="12"/>
        <v>#DIV/0!</v>
      </c>
      <c r="R160" s="9" t="s">
        <v>8315</v>
      </c>
      <c r="S160" t="s">
        <v>8318</v>
      </c>
      <c r="T160" s="13">
        <f t="shared" si="13"/>
        <v>41904.07671296296</v>
      </c>
      <c r="U160" s="13">
        <f t="shared" si="14"/>
        <v>41934.07671296296</v>
      </c>
    </row>
    <row r="161" spans="1:21" ht="43.5" x14ac:dyDescent="0.3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>
        <f t="shared" si="10"/>
        <v>2E-3</v>
      </c>
      <c r="P161">
        <f t="shared" si="11"/>
        <v>1</v>
      </c>
      <c r="Q161" s="16">
        <f t="shared" si="12"/>
        <v>10</v>
      </c>
      <c r="R161" s="9" t="s">
        <v>8315</v>
      </c>
      <c r="S161" t="s">
        <v>8318</v>
      </c>
      <c r="T161" s="13">
        <f t="shared" si="13"/>
        <v>42514.434548611112</v>
      </c>
      <c r="U161" s="13">
        <f t="shared" si="14"/>
        <v>42554.434548611112</v>
      </c>
    </row>
    <row r="162" spans="1:21" ht="43.5" x14ac:dyDescent="0.3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>
        <f t="shared" si="10"/>
        <v>0</v>
      </c>
      <c r="P162">
        <f t="shared" si="11"/>
        <v>0</v>
      </c>
      <c r="Q162" s="16" t="e">
        <f t="shared" si="12"/>
        <v>#DIV/0!</v>
      </c>
      <c r="R162" s="9" t="s">
        <v>8315</v>
      </c>
      <c r="S162" t="s">
        <v>8319</v>
      </c>
      <c r="T162" s="13">
        <f t="shared" si="13"/>
        <v>42171.913090277783</v>
      </c>
      <c r="U162" s="13">
        <f t="shared" si="14"/>
        <v>42231.913090277783</v>
      </c>
    </row>
    <row r="163" spans="1:21" ht="43.5" x14ac:dyDescent="0.3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>
        <f t="shared" si="10"/>
        <v>0.01</v>
      </c>
      <c r="P163">
        <f t="shared" si="11"/>
        <v>1</v>
      </c>
      <c r="Q163" s="16">
        <f t="shared" si="12"/>
        <v>5</v>
      </c>
      <c r="R163" s="9" t="s">
        <v>8315</v>
      </c>
      <c r="S163" t="s">
        <v>8319</v>
      </c>
      <c r="T163" s="13">
        <f t="shared" si="13"/>
        <v>41792.687442129631</v>
      </c>
      <c r="U163" s="13">
        <f t="shared" si="14"/>
        <v>41822.687442129631</v>
      </c>
    </row>
    <row r="164" spans="1:21" ht="43.5" x14ac:dyDescent="0.3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>
        <f t="shared" si="10"/>
        <v>15.535714285714286</v>
      </c>
      <c r="P164">
        <f t="shared" si="11"/>
        <v>16</v>
      </c>
      <c r="Q164" s="16">
        <f t="shared" si="12"/>
        <v>43.5</v>
      </c>
      <c r="R164" s="9" t="s">
        <v>8315</v>
      </c>
      <c r="S164" t="s">
        <v>8319</v>
      </c>
      <c r="T164" s="13">
        <f t="shared" si="13"/>
        <v>41835.126805555556</v>
      </c>
      <c r="U164" s="13">
        <f t="shared" si="14"/>
        <v>41867.987500000003</v>
      </c>
    </row>
    <row r="165" spans="1:21" ht="58" x14ac:dyDescent="0.3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>
        <f t="shared" si="10"/>
        <v>0</v>
      </c>
      <c r="P165">
        <f t="shared" si="11"/>
        <v>0</v>
      </c>
      <c r="Q165" s="16" t="e">
        <f t="shared" si="12"/>
        <v>#DIV/0!</v>
      </c>
      <c r="R165" s="9" t="s">
        <v>8315</v>
      </c>
      <c r="S165" t="s">
        <v>8319</v>
      </c>
      <c r="T165" s="13">
        <f t="shared" si="13"/>
        <v>42243.961273148147</v>
      </c>
      <c r="U165" s="13">
        <f t="shared" si="14"/>
        <v>42278</v>
      </c>
    </row>
    <row r="166" spans="1:21" ht="58" x14ac:dyDescent="0.3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>
        <f t="shared" si="10"/>
        <v>0.53333333333333333</v>
      </c>
      <c r="P166">
        <f t="shared" si="11"/>
        <v>1</v>
      </c>
      <c r="Q166" s="16">
        <f t="shared" si="12"/>
        <v>91.428571428571431</v>
      </c>
      <c r="R166" s="9" t="s">
        <v>8315</v>
      </c>
      <c r="S166" t="s">
        <v>8319</v>
      </c>
      <c r="T166" s="13">
        <f t="shared" si="13"/>
        <v>41841.762743055559</v>
      </c>
      <c r="U166" s="13">
        <f t="shared" si="14"/>
        <v>41901.762743055559</v>
      </c>
    </row>
    <row r="167" spans="1:21" ht="29" x14ac:dyDescent="0.3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>
        <f t="shared" si="10"/>
        <v>0</v>
      </c>
      <c r="P167">
        <f t="shared" si="11"/>
        <v>0</v>
      </c>
      <c r="Q167" s="16" t="e">
        <f t="shared" si="12"/>
        <v>#DIV/0!</v>
      </c>
      <c r="R167" s="9" t="s">
        <v>8315</v>
      </c>
      <c r="S167" t="s">
        <v>8319</v>
      </c>
      <c r="T167" s="13">
        <f t="shared" si="13"/>
        <v>42351.658842592587</v>
      </c>
      <c r="U167" s="13">
        <f t="shared" si="14"/>
        <v>42381.658842592587</v>
      </c>
    </row>
    <row r="168" spans="1:21" ht="43.5" x14ac:dyDescent="0.3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>
        <f t="shared" si="10"/>
        <v>60</v>
      </c>
      <c r="P168">
        <f t="shared" si="11"/>
        <v>60</v>
      </c>
      <c r="Q168" s="16">
        <f t="shared" si="12"/>
        <v>3000</v>
      </c>
      <c r="R168" s="9" t="s">
        <v>8315</v>
      </c>
      <c r="S168" t="s">
        <v>8319</v>
      </c>
      <c r="T168" s="13">
        <f t="shared" si="13"/>
        <v>42721.075949074075</v>
      </c>
      <c r="U168" s="13">
        <f t="shared" si="14"/>
        <v>42751.075949074075</v>
      </c>
    </row>
    <row r="169" spans="1:21" ht="43.5" x14ac:dyDescent="0.3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>
        <f t="shared" si="10"/>
        <v>0.01</v>
      </c>
      <c r="P169">
        <f t="shared" si="11"/>
        <v>1</v>
      </c>
      <c r="Q169" s="16">
        <f t="shared" si="12"/>
        <v>5.5</v>
      </c>
      <c r="R169" s="9" t="s">
        <v>8315</v>
      </c>
      <c r="S169" t="s">
        <v>8319</v>
      </c>
      <c r="T169" s="13">
        <f t="shared" si="13"/>
        <v>42160.927488425921</v>
      </c>
      <c r="U169" s="13">
        <f t="shared" si="14"/>
        <v>42220.927488425921</v>
      </c>
    </row>
    <row r="170" spans="1:21" ht="43.5" x14ac:dyDescent="0.3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>
        <f t="shared" si="10"/>
        <v>4.0625</v>
      </c>
      <c r="P170">
        <f t="shared" si="11"/>
        <v>5</v>
      </c>
      <c r="Q170" s="16">
        <f t="shared" si="12"/>
        <v>108.33333333333333</v>
      </c>
      <c r="R170" s="9" t="s">
        <v>8315</v>
      </c>
      <c r="S170" t="s">
        <v>8319</v>
      </c>
      <c r="T170" s="13">
        <f t="shared" si="13"/>
        <v>42052.83530092593</v>
      </c>
      <c r="U170" s="13">
        <f t="shared" si="14"/>
        <v>42082.793634259258</v>
      </c>
    </row>
    <row r="171" spans="1:21" ht="43.5" x14ac:dyDescent="0.3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>
        <f t="shared" si="10"/>
        <v>22.400000000000002</v>
      </c>
      <c r="P171">
        <f t="shared" si="11"/>
        <v>23</v>
      </c>
      <c r="Q171" s="16">
        <f t="shared" si="12"/>
        <v>56</v>
      </c>
      <c r="R171" s="9" t="s">
        <v>8315</v>
      </c>
      <c r="S171" t="s">
        <v>8319</v>
      </c>
      <c r="T171" s="13">
        <f t="shared" si="13"/>
        <v>41900.505312499998</v>
      </c>
      <c r="U171" s="13">
        <f t="shared" si="14"/>
        <v>41930.505312499998</v>
      </c>
    </row>
    <row r="172" spans="1:21" ht="58" x14ac:dyDescent="0.3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>
        <f t="shared" si="10"/>
        <v>3.25</v>
      </c>
      <c r="P172">
        <f t="shared" si="11"/>
        <v>4</v>
      </c>
      <c r="Q172" s="16">
        <f t="shared" si="12"/>
        <v>32.5</v>
      </c>
      <c r="R172" s="9" t="s">
        <v>8315</v>
      </c>
      <c r="S172" t="s">
        <v>8319</v>
      </c>
      <c r="T172" s="13">
        <f t="shared" si="13"/>
        <v>42216.977812500001</v>
      </c>
      <c r="U172" s="13">
        <f t="shared" si="14"/>
        <v>42246.227777777778</v>
      </c>
    </row>
    <row r="173" spans="1:21" ht="43.5" x14ac:dyDescent="0.3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>
        <f t="shared" si="10"/>
        <v>2E-3</v>
      </c>
      <c r="P173">
        <f t="shared" si="11"/>
        <v>1</v>
      </c>
      <c r="Q173" s="16">
        <f t="shared" si="12"/>
        <v>1</v>
      </c>
      <c r="R173" s="9" t="s">
        <v>8315</v>
      </c>
      <c r="S173" t="s">
        <v>8319</v>
      </c>
      <c r="T173" s="13">
        <f t="shared" si="13"/>
        <v>42534.180717592593</v>
      </c>
      <c r="U173" s="13">
        <f t="shared" si="14"/>
        <v>42594.180717592593</v>
      </c>
    </row>
    <row r="174" spans="1:21" ht="43.5" x14ac:dyDescent="0.3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>
        <f t="shared" si="10"/>
        <v>0</v>
      </c>
      <c r="P174">
        <f t="shared" si="11"/>
        <v>0</v>
      </c>
      <c r="Q174" s="16" t="e">
        <f t="shared" si="12"/>
        <v>#DIV/0!</v>
      </c>
      <c r="R174" s="9" t="s">
        <v>8315</v>
      </c>
      <c r="S174" t="s">
        <v>8319</v>
      </c>
      <c r="T174" s="13">
        <f t="shared" si="13"/>
        <v>42047.394942129627</v>
      </c>
      <c r="U174" s="13">
        <f t="shared" si="14"/>
        <v>42082.353275462956</v>
      </c>
    </row>
    <row r="175" spans="1:21" ht="43.5" x14ac:dyDescent="0.3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>
        <f t="shared" si="10"/>
        <v>0</v>
      </c>
      <c r="P175">
        <f t="shared" si="11"/>
        <v>0</v>
      </c>
      <c r="Q175" s="16" t="e">
        <f t="shared" si="12"/>
        <v>#DIV/0!</v>
      </c>
      <c r="R175" s="9" t="s">
        <v>8315</v>
      </c>
      <c r="S175" t="s">
        <v>8319</v>
      </c>
      <c r="T175" s="13">
        <f t="shared" si="13"/>
        <v>42033.573009259257</v>
      </c>
      <c r="U175" s="13">
        <f t="shared" si="14"/>
        <v>42063.573009259257</v>
      </c>
    </row>
    <row r="176" spans="1:21" ht="43.5" x14ac:dyDescent="0.3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>
        <f t="shared" si="10"/>
        <v>0</v>
      </c>
      <c r="P176">
        <f t="shared" si="11"/>
        <v>0</v>
      </c>
      <c r="Q176" s="16" t="e">
        <f t="shared" si="12"/>
        <v>#DIV/0!</v>
      </c>
      <c r="R176" s="9" t="s">
        <v>8315</v>
      </c>
      <c r="S176" t="s">
        <v>8319</v>
      </c>
      <c r="T176" s="13">
        <f t="shared" si="13"/>
        <v>42072.758981481486</v>
      </c>
      <c r="U176" s="13">
        <f t="shared" si="14"/>
        <v>42132.758981481486</v>
      </c>
    </row>
    <row r="177" spans="1:21" ht="58" x14ac:dyDescent="0.3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>
        <f t="shared" si="10"/>
        <v>6.4850000000000003</v>
      </c>
      <c r="P177">
        <f t="shared" si="11"/>
        <v>7</v>
      </c>
      <c r="Q177" s="16">
        <f t="shared" si="12"/>
        <v>49.884615384615387</v>
      </c>
      <c r="R177" s="9" t="s">
        <v>8315</v>
      </c>
      <c r="S177" t="s">
        <v>8319</v>
      </c>
      <c r="T177" s="13">
        <f t="shared" si="13"/>
        <v>41855.777905092589</v>
      </c>
      <c r="U177" s="13">
        <f t="shared" si="14"/>
        <v>41880.777905092589</v>
      </c>
    </row>
    <row r="178" spans="1:21" ht="43.5" x14ac:dyDescent="0.3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>
        <f t="shared" si="10"/>
        <v>0</v>
      </c>
      <c r="P178">
        <f t="shared" si="11"/>
        <v>0</v>
      </c>
      <c r="Q178" s="16" t="e">
        <f t="shared" si="12"/>
        <v>#DIV/0!</v>
      </c>
      <c r="R178" s="9" t="s">
        <v>8315</v>
      </c>
      <c r="S178" t="s">
        <v>8319</v>
      </c>
      <c r="T178" s="13">
        <f t="shared" si="13"/>
        <v>42191.824062500003</v>
      </c>
      <c r="U178" s="13">
        <f t="shared" si="14"/>
        <v>42221.824062500003</v>
      </c>
    </row>
    <row r="179" spans="1:21" ht="29" x14ac:dyDescent="0.3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>
        <f t="shared" si="10"/>
        <v>40</v>
      </c>
      <c r="P179">
        <f t="shared" si="11"/>
        <v>40</v>
      </c>
      <c r="Q179" s="16">
        <f t="shared" si="12"/>
        <v>25.714285714285715</v>
      </c>
      <c r="R179" s="9" t="s">
        <v>8315</v>
      </c>
      <c r="S179" t="s">
        <v>8319</v>
      </c>
      <c r="T179" s="13">
        <f t="shared" si="13"/>
        <v>42070.047754629632</v>
      </c>
      <c r="U179" s="13">
        <f t="shared" si="14"/>
        <v>42087.00608796296</v>
      </c>
    </row>
    <row r="180" spans="1:21" ht="29" x14ac:dyDescent="0.3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>
        <f t="shared" si="10"/>
        <v>0</v>
      </c>
      <c r="P180">
        <f t="shared" si="11"/>
        <v>0</v>
      </c>
      <c r="Q180" s="16" t="e">
        <f t="shared" si="12"/>
        <v>#DIV/0!</v>
      </c>
      <c r="R180" s="9" t="s">
        <v>8315</v>
      </c>
      <c r="S180" t="s">
        <v>8319</v>
      </c>
      <c r="T180" s="13">
        <f t="shared" si="13"/>
        <v>42304.955381944441</v>
      </c>
      <c r="U180" s="13">
        <f t="shared" si="14"/>
        <v>42334.997048611112</v>
      </c>
    </row>
    <row r="181" spans="1:21" ht="29" x14ac:dyDescent="0.3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>
        <f t="shared" si="10"/>
        <v>20</v>
      </c>
      <c r="P181">
        <f t="shared" si="11"/>
        <v>20</v>
      </c>
      <c r="Q181" s="16">
        <f t="shared" si="12"/>
        <v>100</v>
      </c>
      <c r="R181" s="9" t="s">
        <v>8315</v>
      </c>
      <c r="S181" t="s">
        <v>8319</v>
      </c>
      <c r="T181" s="13">
        <f t="shared" si="13"/>
        <v>42403.080497685187</v>
      </c>
      <c r="U181" s="13">
        <f t="shared" si="14"/>
        <v>42433.080497685187</v>
      </c>
    </row>
    <row r="182" spans="1:21" ht="43.5" x14ac:dyDescent="0.3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>
        <f t="shared" si="10"/>
        <v>33.416666666666664</v>
      </c>
      <c r="P182">
        <f t="shared" si="11"/>
        <v>34</v>
      </c>
      <c r="Q182" s="16">
        <f t="shared" si="12"/>
        <v>30.846153846153847</v>
      </c>
      <c r="R182" s="9" t="s">
        <v>8315</v>
      </c>
      <c r="S182" t="s">
        <v>8319</v>
      </c>
      <c r="T182" s="13">
        <f t="shared" si="13"/>
        <v>42067.991238425922</v>
      </c>
      <c r="U182" s="13">
        <f t="shared" si="14"/>
        <v>42107.791666666672</v>
      </c>
    </row>
    <row r="183" spans="1:21" ht="43.5" x14ac:dyDescent="0.3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>
        <f t="shared" si="10"/>
        <v>21.092608822670172</v>
      </c>
      <c r="P183">
        <f t="shared" si="11"/>
        <v>22</v>
      </c>
      <c r="Q183" s="16">
        <f t="shared" si="12"/>
        <v>180.5</v>
      </c>
      <c r="R183" s="9" t="s">
        <v>8315</v>
      </c>
      <c r="S183" t="s">
        <v>8319</v>
      </c>
      <c r="T183" s="13">
        <f t="shared" si="13"/>
        <v>42147.741840277777</v>
      </c>
      <c r="U183" s="13">
        <f t="shared" si="14"/>
        <v>42177.741840277777</v>
      </c>
    </row>
    <row r="184" spans="1:21" ht="58" x14ac:dyDescent="0.3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>
        <f t="shared" si="10"/>
        <v>0</v>
      </c>
      <c r="P184">
        <f t="shared" si="11"/>
        <v>0</v>
      </c>
      <c r="Q184" s="16" t="e">
        <f t="shared" si="12"/>
        <v>#DIV/0!</v>
      </c>
      <c r="R184" s="9" t="s">
        <v>8315</v>
      </c>
      <c r="S184" t="s">
        <v>8319</v>
      </c>
      <c r="T184" s="13">
        <f t="shared" si="13"/>
        <v>42712.011944444443</v>
      </c>
      <c r="U184" s="13">
        <f t="shared" si="14"/>
        <v>42742.011944444443</v>
      </c>
    </row>
    <row r="185" spans="1:21" x14ac:dyDescent="0.3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>
        <f t="shared" si="10"/>
        <v>35.856000000000002</v>
      </c>
      <c r="P185">
        <f t="shared" si="11"/>
        <v>36</v>
      </c>
      <c r="Q185" s="16">
        <f t="shared" si="12"/>
        <v>373.5</v>
      </c>
      <c r="R185" s="9" t="s">
        <v>8315</v>
      </c>
      <c r="S185" t="s">
        <v>8319</v>
      </c>
      <c r="T185" s="13">
        <f t="shared" si="13"/>
        <v>41939.810300925928</v>
      </c>
      <c r="U185" s="13">
        <f t="shared" si="14"/>
        <v>41969.851967592593</v>
      </c>
    </row>
    <row r="186" spans="1:21" ht="58" x14ac:dyDescent="0.3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>
        <f t="shared" si="10"/>
        <v>3.4000000000000004</v>
      </c>
      <c r="P186">
        <f t="shared" si="11"/>
        <v>4</v>
      </c>
      <c r="Q186" s="16">
        <f t="shared" si="12"/>
        <v>25.5</v>
      </c>
      <c r="R186" s="9" t="s">
        <v>8315</v>
      </c>
      <c r="S186" t="s">
        <v>8319</v>
      </c>
      <c r="T186" s="13">
        <f t="shared" si="13"/>
        <v>41825.791226851856</v>
      </c>
      <c r="U186" s="13">
        <f t="shared" si="14"/>
        <v>41883.165972222225</v>
      </c>
    </row>
    <row r="187" spans="1:21" x14ac:dyDescent="0.3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>
        <f t="shared" si="10"/>
        <v>5.5</v>
      </c>
      <c r="P187">
        <f t="shared" si="11"/>
        <v>6</v>
      </c>
      <c r="Q187" s="16">
        <f t="shared" si="12"/>
        <v>220</v>
      </c>
      <c r="R187" s="9" t="s">
        <v>8315</v>
      </c>
      <c r="S187" t="s">
        <v>8319</v>
      </c>
      <c r="T187" s="13">
        <f t="shared" si="13"/>
        <v>42570.91133101852</v>
      </c>
      <c r="U187" s="13">
        <f t="shared" si="14"/>
        <v>42600.91133101852</v>
      </c>
    </row>
    <row r="188" spans="1:21" ht="43.5" x14ac:dyDescent="0.3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>
        <f t="shared" si="10"/>
        <v>0</v>
      </c>
      <c r="P188">
        <f t="shared" si="11"/>
        <v>0</v>
      </c>
      <c r="Q188" s="16" t="e">
        <f t="shared" si="12"/>
        <v>#DIV/0!</v>
      </c>
      <c r="R188" s="9" t="s">
        <v>8315</v>
      </c>
      <c r="S188" t="s">
        <v>8319</v>
      </c>
      <c r="T188" s="13">
        <f t="shared" si="13"/>
        <v>42767.812893518523</v>
      </c>
      <c r="U188" s="13">
        <f t="shared" si="14"/>
        <v>42797.833333333328</v>
      </c>
    </row>
    <row r="189" spans="1:21" ht="43.5" x14ac:dyDescent="0.3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>
        <f t="shared" si="10"/>
        <v>16</v>
      </c>
      <c r="P189">
        <f t="shared" si="11"/>
        <v>16</v>
      </c>
      <c r="Q189" s="16">
        <f t="shared" si="12"/>
        <v>160</v>
      </c>
      <c r="R189" s="9" t="s">
        <v>8315</v>
      </c>
      <c r="S189" t="s">
        <v>8319</v>
      </c>
      <c r="T189" s="13">
        <f t="shared" si="13"/>
        <v>42182.234456018516</v>
      </c>
      <c r="U189" s="13">
        <f t="shared" si="14"/>
        <v>42206.290972222225</v>
      </c>
    </row>
    <row r="190" spans="1:21" ht="58" x14ac:dyDescent="0.3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>
        <f t="shared" si="10"/>
        <v>0</v>
      </c>
      <c r="P190">
        <f t="shared" si="11"/>
        <v>0</v>
      </c>
      <c r="Q190" s="16" t="e">
        <f t="shared" si="12"/>
        <v>#DIV/0!</v>
      </c>
      <c r="R190" s="9" t="s">
        <v>8315</v>
      </c>
      <c r="S190" t="s">
        <v>8319</v>
      </c>
      <c r="T190" s="13">
        <f t="shared" si="13"/>
        <v>41857.18304398148</v>
      </c>
      <c r="U190" s="13">
        <f t="shared" si="14"/>
        <v>41887.18304398148</v>
      </c>
    </row>
    <row r="191" spans="1:21" ht="43.5" x14ac:dyDescent="0.3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>
        <f t="shared" si="10"/>
        <v>6.8999999999999992E-2</v>
      </c>
      <c r="P191">
        <f t="shared" si="11"/>
        <v>1</v>
      </c>
      <c r="Q191" s="16">
        <f t="shared" si="12"/>
        <v>69</v>
      </c>
      <c r="R191" s="9" t="s">
        <v>8315</v>
      </c>
      <c r="S191" t="s">
        <v>8319</v>
      </c>
      <c r="T191" s="13">
        <f t="shared" si="13"/>
        <v>42556.690706018519</v>
      </c>
      <c r="U191" s="13">
        <f t="shared" si="14"/>
        <v>42616.690706018519</v>
      </c>
    </row>
    <row r="192" spans="1:21" x14ac:dyDescent="0.3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>
        <f t="shared" si="10"/>
        <v>0.41666666666666669</v>
      </c>
      <c r="P192">
        <f t="shared" si="11"/>
        <v>1</v>
      </c>
      <c r="Q192" s="16">
        <f t="shared" si="12"/>
        <v>50</v>
      </c>
      <c r="R192" s="9" t="s">
        <v>8315</v>
      </c>
      <c r="S192" t="s">
        <v>8319</v>
      </c>
      <c r="T192" s="13">
        <f t="shared" si="13"/>
        <v>42527.650995370372</v>
      </c>
      <c r="U192" s="13">
        <f t="shared" si="14"/>
        <v>42537.650995370372</v>
      </c>
    </row>
    <row r="193" spans="1:21" ht="43.5" x14ac:dyDescent="0.3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>
        <f t="shared" si="10"/>
        <v>5</v>
      </c>
      <c r="P193">
        <f t="shared" si="11"/>
        <v>5</v>
      </c>
      <c r="Q193" s="16">
        <f t="shared" si="12"/>
        <v>83.333333333333329</v>
      </c>
      <c r="R193" s="9" t="s">
        <v>8315</v>
      </c>
      <c r="S193" t="s">
        <v>8319</v>
      </c>
      <c r="T193" s="13">
        <f t="shared" si="13"/>
        <v>42239.441412037035</v>
      </c>
      <c r="U193" s="13">
        <f t="shared" si="14"/>
        <v>42279.441412037035</v>
      </c>
    </row>
    <row r="194" spans="1:21" ht="58" x14ac:dyDescent="0.3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>
        <f t="shared" si="10"/>
        <v>1.6999999999999999E-3</v>
      </c>
      <c r="P194">
        <f t="shared" si="11"/>
        <v>1</v>
      </c>
      <c r="Q194" s="16">
        <f t="shared" si="12"/>
        <v>5.666666666666667</v>
      </c>
      <c r="R194" s="9" t="s">
        <v>8315</v>
      </c>
      <c r="S194" t="s">
        <v>8319</v>
      </c>
      <c r="T194" s="13">
        <f t="shared" si="13"/>
        <v>41899.792037037041</v>
      </c>
      <c r="U194" s="13">
        <f t="shared" si="14"/>
        <v>41929.792037037041</v>
      </c>
    </row>
    <row r="195" spans="1:21" ht="58" x14ac:dyDescent="0.3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>
        <f t="shared" ref="O195:O258" si="15">((E195)/(D195))*100</f>
        <v>0</v>
      </c>
      <c r="P195">
        <f t="shared" ref="P195:P258" si="16">ROUNDUP(O195,0)</f>
        <v>0</v>
      </c>
      <c r="Q195" s="16" t="e">
        <f t="shared" ref="Q195:Q258" si="17">E195/L195</f>
        <v>#DIV/0!</v>
      </c>
      <c r="R195" s="9" t="s">
        <v>8315</v>
      </c>
      <c r="S195" t="s">
        <v>8319</v>
      </c>
      <c r="T195" s="13">
        <f t="shared" ref="T195:T258" si="18">(((J195/60)/60)/24)+DATE(1970,1,1)</f>
        <v>41911.934791666667</v>
      </c>
      <c r="U195" s="13">
        <f t="shared" ref="U195:U258" si="19">(((I195/60)/60)/24)+DATE(1970,1,1)</f>
        <v>41971.976458333331</v>
      </c>
    </row>
    <row r="196" spans="1:21" ht="43.5" x14ac:dyDescent="0.3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>
        <f t="shared" si="15"/>
        <v>0.12</v>
      </c>
      <c r="P196">
        <f t="shared" si="16"/>
        <v>1</v>
      </c>
      <c r="Q196" s="16">
        <f t="shared" si="17"/>
        <v>1</v>
      </c>
      <c r="R196" s="9" t="s">
        <v>8315</v>
      </c>
      <c r="S196" t="s">
        <v>8319</v>
      </c>
      <c r="T196" s="13">
        <f t="shared" si="18"/>
        <v>42375.996886574074</v>
      </c>
      <c r="U196" s="13">
        <f t="shared" si="19"/>
        <v>42435.996886574074</v>
      </c>
    </row>
    <row r="197" spans="1:21" ht="43.5" x14ac:dyDescent="0.3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>
        <f t="shared" si="15"/>
        <v>0</v>
      </c>
      <c r="P197">
        <f t="shared" si="16"/>
        <v>0</v>
      </c>
      <c r="Q197" s="16" t="e">
        <f t="shared" si="17"/>
        <v>#DIV/0!</v>
      </c>
      <c r="R197" s="9" t="s">
        <v>8315</v>
      </c>
      <c r="S197" t="s">
        <v>8319</v>
      </c>
      <c r="T197" s="13">
        <f t="shared" si="18"/>
        <v>42135.67050925926</v>
      </c>
      <c r="U197" s="13">
        <f t="shared" si="19"/>
        <v>42195.67050925926</v>
      </c>
    </row>
    <row r="198" spans="1:21" ht="43.5" x14ac:dyDescent="0.3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>
        <f t="shared" si="15"/>
        <v>41.857142857142861</v>
      </c>
      <c r="P198">
        <f t="shared" si="16"/>
        <v>42</v>
      </c>
      <c r="Q198" s="16">
        <f t="shared" si="17"/>
        <v>77.10526315789474</v>
      </c>
      <c r="R198" s="9" t="s">
        <v>8315</v>
      </c>
      <c r="S198" t="s">
        <v>8319</v>
      </c>
      <c r="T198" s="13">
        <f t="shared" si="18"/>
        <v>42259.542800925927</v>
      </c>
      <c r="U198" s="13">
        <f t="shared" si="19"/>
        <v>42287.875</v>
      </c>
    </row>
    <row r="199" spans="1:21" ht="43.5" x14ac:dyDescent="0.3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>
        <f t="shared" si="15"/>
        <v>10.48</v>
      </c>
      <c r="P199">
        <f t="shared" si="16"/>
        <v>11</v>
      </c>
      <c r="Q199" s="16">
        <f t="shared" si="17"/>
        <v>32.75</v>
      </c>
      <c r="R199" s="9" t="s">
        <v>8315</v>
      </c>
      <c r="S199" t="s">
        <v>8319</v>
      </c>
      <c r="T199" s="13">
        <f t="shared" si="18"/>
        <v>42741.848379629635</v>
      </c>
      <c r="U199" s="13">
        <f t="shared" si="19"/>
        <v>42783.875</v>
      </c>
    </row>
    <row r="200" spans="1:21" ht="43.5" x14ac:dyDescent="0.3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>
        <f t="shared" si="15"/>
        <v>1.1159999999999999</v>
      </c>
      <c r="P200">
        <f t="shared" si="16"/>
        <v>2</v>
      </c>
      <c r="Q200" s="16">
        <f t="shared" si="17"/>
        <v>46.5</v>
      </c>
      <c r="R200" s="9" t="s">
        <v>8315</v>
      </c>
      <c r="S200" t="s">
        <v>8319</v>
      </c>
      <c r="T200" s="13">
        <f t="shared" si="18"/>
        <v>41887.383356481485</v>
      </c>
      <c r="U200" s="13">
        <f t="shared" si="19"/>
        <v>41917.383356481485</v>
      </c>
    </row>
    <row r="201" spans="1:21" ht="43.5" x14ac:dyDescent="0.3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>
        <f t="shared" si="15"/>
        <v>0</v>
      </c>
      <c r="P201">
        <f t="shared" si="16"/>
        <v>0</v>
      </c>
      <c r="Q201" s="16" t="e">
        <f t="shared" si="17"/>
        <v>#DIV/0!</v>
      </c>
      <c r="R201" s="9" t="s">
        <v>8315</v>
      </c>
      <c r="S201" t="s">
        <v>8319</v>
      </c>
      <c r="T201" s="13">
        <f t="shared" si="18"/>
        <v>42584.123865740738</v>
      </c>
      <c r="U201" s="13">
        <f t="shared" si="19"/>
        <v>42614.123865740738</v>
      </c>
    </row>
    <row r="202" spans="1:21" ht="29" x14ac:dyDescent="0.3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>
        <f t="shared" si="15"/>
        <v>26.192500000000003</v>
      </c>
      <c r="P202">
        <f t="shared" si="16"/>
        <v>27</v>
      </c>
      <c r="Q202" s="16">
        <f t="shared" si="17"/>
        <v>87.308333333333337</v>
      </c>
      <c r="R202" s="9" t="s">
        <v>8315</v>
      </c>
      <c r="S202" t="s">
        <v>8319</v>
      </c>
      <c r="T202" s="13">
        <f t="shared" si="18"/>
        <v>41867.083368055559</v>
      </c>
      <c r="U202" s="13">
        <f t="shared" si="19"/>
        <v>41897.083368055559</v>
      </c>
    </row>
    <row r="203" spans="1:21" ht="43.5" x14ac:dyDescent="0.3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>
        <f t="shared" si="15"/>
        <v>58.461538461538467</v>
      </c>
      <c r="P203">
        <f t="shared" si="16"/>
        <v>59</v>
      </c>
      <c r="Q203" s="16">
        <f t="shared" si="17"/>
        <v>54.285714285714285</v>
      </c>
      <c r="R203" s="9" t="s">
        <v>8315</v>
      </c>
      <c r="S203" t="s">
        <v>8319</v>
      </c>
      <c r="T203" s="13">
        <f t="shared" si="18"/>
        <v>42023.818622685183</v>
      </c>
      <c r="U203" s="13">
        <f t="shared" si="19"/>
        <v>42043.818622685183</v>
      </c>
    </row>
    <row r="204" spans="1:21" x14ac:dyDescent="0.3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>
        <f t="shared" si="15"/>
        <v>0</v>
      </c>
      <c r="P204">
        <f t="shared" si="16"/>
        <v>0</v>
      </c>
      <c r="Q204" s="16" t="e">
        <f t="shared" si="17"/>
        <v>#DIV/0!</v>
      </c>
      <c r="R204" s="9" t="s">
        <v>8315</v>
      </c>
      <c r="S204" t="s">
        <v>8319</v>
      </c>
      <c r="T204" s="13">
        <f t="shared" si="18"/>
        <v>42255.927824074075</v>
      </c>
      <c r="U204" s="13">
        <f t="shared" si="19"/>
        <v>42285.874305555553</v>
      </c>
    </row>
    <row r="205" spans="1:21" ht="43.5" x14ac:dyDescent="0.3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>
        <f t="shared" si="15"/>
        <v>29.84</v>
      </c>
      <c r="P205">
        <f t="shared" si="16"/>
        <v>30</v>
      </c>
      <c r="Q205" s="16">
        <f t="shared" si="17"/>
        <v>93.25</v>
      </c>
      <c r="R205" s="9" t="s">
        <v>8315</v>
      </c>
      <c r="S205" t="s">
        <v>8319</v>
      </c>
      <c r="T205" s="13">
        <f t="shared" si="18"/>
        <v>41973.847962962958</v>
      </c>
      <c r="U205" s="13">
        <f t="shared" si="19"/>
        <v>42033.847962962958</v>
      </c>
    </row>
    <row r="206" spans="1:21" ht="43.5" x14ac:dyDescent="0.3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>
        <f t="shared" si="15"/>
        <v>50.721666666666664</v>
      </c>
      <c r="P206">
        <f t="shared" si="16"/>
        <v>51</v>
      </c>
      <c r="Q206" s="16">
        <f t="shared" si="17"/>
        <v>117.68368136117556</v>
      </c>
      <c r="R206" s="9" t="s">
        <v>8315</v>
      </c>
      <c r="S206" t="s">
        <v>8319</v>
      </c>
      <c r="T206" s="13">
        <f t="shared" si="18"/>
        <v>42556.583368055552</v>
      </c>
      <c r="U206" s="13">
        <f t="shared" si="19"/>
        <v>42586.583368055552</v>
      </c>
    </row>
    <row r="207" spans="1:21" ht="43.5" x14ac:dyDescent="0.3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>
        <f t="shared" si="15"/>
        <v>16.25</v>
      </c>
      <c r="P207">
        <f t="shared" si="16"/>
        <v>17</v>
      </c>
      <c r="Q207" s="16">
        <f t="shared" si="17"/>
        <v>76.470588235294116</v>
      </c>
      <c r="R207" s="9" t="s">
        <v>8315</v>
      </c>
      <c r="S207" t="s">
        <v>8319</v>
      </c>
      <c r="T207" s="13">
        <f t="shared" si="18"/>
        <v>42248.632199074069</v>
      </c>
      <c r="U207" s="13">
        <f t="shared" si="19"/>
        <v>42283.632199074069</v>
      </c>
    </row>
    <row r="208" spans="1:21" ht="43.5" x14ac:dyDescent="0.3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>
        <f t="shared" si="15"/>
        <v>0</v>
      </c>
      <c r="P208">
        <f t="shared" si="16"/>
        <v>0</v>
      </c>
      <c r="Q208" s="16" t="e">
        <f t="shared" si="17"/>
        <v>#DIV/0!</v>
      </c>
      <c r="R208" s="9" t="s">
        <v>8315</v>
      </c>
      <c r="S208" t="s">
        <v>8319</v>
      </c>
      <c r="T208" s="13">
        <f t="shared" si="18"/>
        <v>42567.004432870366</v>
      </c>
      <c r="U208" s="13">
        <f t="shared" si="19"/>
        <v>42588.004432870366</v>
      </c>
    </row>
    <row r="209" spans="1:21" ht="43.5" x14ac:dyDescent="0.3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>
        <f t="shared" si="15"/>
        <v>15.214285714285714</v>
      </c>
      <c r="P209">
        <f t="shared" si="16"/>
        <v>16</v>
      </c>
      <c r="Q209" s="16">
        <f t="shared" si="17"/>
        <v>163.84615384615384</v>
      </c>
      <c r="R209" s="9" t="s">
        <v>8315</v>
      </c>
      <c r="S209" t="s">
        <v>8319</v>
      </c>
      <c r="T209" s="13">
        <f t="shared" si="18"/>
        <v>41978.197199074071</v>
      </c>
      <c r="U209" s="13">
        <f t="shared" si="19"/>
        <v>42008.197199074071</v>
      </c>
    </row>
    <row r="210" spans="1:21" ht="58" x14ac:dyDescent="0.3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>
        <f t="shared" si="15"/>
        <v>0</v>
      </c>
      <c r="P210">
        <f t="shared" si="16"/>
        <v>0</v>
      </c>
      <c r="Q210" s="16" t="e">
        <f t="shared" si="17"/>
        <v>#DIV/0!</v>
      </c>
      <c r="R210" s="9" t="s">
        <v>8315</v>
      </c>
      <c r="S210" t="s">
        <v>8319</v>
      </c>
      <c r="T210" s="13">
        <f t="shared" si="18"/>
        <v>41959.369988425926</v>
      </c>
      <c r="U210" s="13">
        <f t="shared" si="19"/>
        <v>41989.369988425926</v>
      </c>
    </row>
    <row r="211" spans="1:21" ht="58" x14ac:dyDescent="0.3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>
        <f t="shared" si="15"/>
        <v>0</v>
      </c>
      <c r="P211">
        <f t="shared" si="16"/>
        <v>0</v>
      </c>
      <c r="Q211" s="16" t="e">
        <f t="shared" si="17"/>
        <v>#DIV/0!</v>
      </c>
      <c r="R211" s="9" t="s">
        <v>8315</v>
      </c>
      <c r="S211" t="s">
        <v>8319</v>
      </c>
      <c r="T211" s="13">
        <f t="shared" si="18"/>
        <v>42165.922858796301</v>
      </c>
      <c r="U211" s="13">
        <f t="shared" si="19"/>
        <v>42195.922858796301</v>
      </c>
    </row>
    <row r="212" spans="1:21" ht="43.5" x14ac:dyDescent="0.3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>
        <f t="shared" si="15"/>
        <v>25.25</v>
      </c>
      <c r="P212">
        <f t="shared" si="16"/>
        <v>26</v>
      </c>
      <c r="Q212" s="16">
        <f t="shared" si="17"/>
        <v>91.818181818181813</v>
      </c>
      <c r="R212" s="9" t="s">
        <v>8315</v>
      </c>
      <c r="S212" t="s">
        <v>8319</v>
      </c>
      <c r="T212" s="13">
        <f t="shared" si="18"/>
        <v>42249.064722222218</v>
      </c>
      <c r="U212" s="13">
        <f t="shared" si="19"/>
        <v>42278.208333333328</v>
      </c>
    </row>
    <row r="213" spans="1:21" ht="43.5" x14ac:dyDescent="0.3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>
        <f t="shared" si="15"/>
        <v>44.6</v>
      </c>
      <c r="P213">
        <f t="shared" si="16"/>
        <v>45</v>
      </c>
      <c r="Q213" s="16">
        <f t="shared" si="17"/>
        <v>185.83333333333334</v>
      </c>
      <c r="R213" s="9" t="s">
        <v>8315</v>
      </c>
      <c r="S213" t="s">
        <v>8319</v>
      </c>
      <c r="T213" s="13">
        <f t="shared" si="18"/>
        <v>42236.159918981488</v>
      </c>
      <c r="U213" s="13">
        <f t="shared" si="19"/>
        <v>42266.159918981488</v>
      </c>
    </row>
    <row r="214" spans="1:21" ht="29" x14ac:dyDescent="0.3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>
        <f t="shared" si="15"/>
        <v>1.5873015873015872E-2</v>
      </c>
      <c r="P214">
        <f t="shared" si="16"/>
        <v>1</v>
      </c>
      <c r="Q214" s="16">
        <f t="shared" si="17"/>
        <v>1</v>
      </c>
      <c r="R214" s="9" t="s">
        <v>8315</v>
      </c>
      <c r="S214" t="s">
        <v>8319</v>
      </c>
      <c r="T214" s="13">
        <f t="shared" si="18"/>
        <v>42416.881018518514</v>
      </c>
      <c r="U214" s="13">
        <f t="shared" si="19"/>
        <v>42476.839351851857</v>
      </c>
    </row>
    <row r="215" spans="1:21" ht="43.5" x14ac:dyDescent="0.3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>
        <f t="shared" si="15"/>
        <v>0.04</v>
      </c>
      <c r="P215">
        <f t="shared" si="16"/>
        <v>1</v>
      </c>
      <c r="Q215" s="16">
        <f t="shared" si="17"/>
        <v>20</v>
      </c>
      <c r="R215" s="9" t="s">
        <v>8315</v>
      </c>
      <c r="S215" t="s">
        <v>8319</v>
      </c>
      <c r="T215" s="13">
        <f t="shared" si="18"/>
        <v>42202.594293981485</v>
      </c>
      <c r="U215" s="13">
        <f t="shared" si="19"/>
        <v>42232.587974537033</v>
      </c>
    </row>
    <row r="216" spans="1:21" ht="58" x14ac:dyDescent="0.3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>
        <f t="shared" si="15"/>
        <v>8.0000000000000002E-3</v>
      </c>
      <c r="P216">
        <f t="shared" si="16"/>
        <v>1</v>
      </c>
      <c r="Q216" s="16">
        <f t="shared" si="17"/>
        <v>1</v>
      </c>
      <c r="R216" s="9" t="s">
        <v>8315</v>
      </c>
      <c r="S216" t="s">
        <v>8319</v>
      </c>
      <c r="T216" s="13">
        <f t="shared" si="18"/>
        <v>42009.64061342593</v>
      </c>
      <c r="U216" s="13">
        <f t="shared" si="19"/>
        <v>42069.64061342593</v>
      </c>
    </row>
    <row r="217" spans="1:21" ht="43.5" x14ac:dyDescent="0.3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>
        <f t="shared" si="15"/>
        <v>0.22727272727272727</v>
      </c>
      <c r="P217">
        <f t="shared" si="16"/>
        <v>1</v>
      </c>
      <c r="Q217" s="16">
        <f t="shared" si="17"/>
        <v>10</v>
      </c>
      <c r="R217" s="9" t="s">
        <v>8315</v>
      </c>
      <c r="S217" t="s">
        <v>8319</v>
      </c>
      <c r="T217" s="13">
        <f t="shared" si="18"/>
        <v>42375.230115740742</v>
      </c>
      <c r="U217" s="13">
        <f t="shared" si="19"/>
        <v>42417.999305555553</v>
      </c>
    </row>
    <row r="218" spans="1:21" ht="43.5" x14ac:dyDescent="0.3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>
        <f t="shared" si="15"/>
        <v>55.698440000000005</v>
      </c>
      <c r="P218">
        <f t="shared" si="16"/>
        <v>56</v>
      </c>
      <c r="Q218" s="16">
        <f t="shared" si="17"/>
        <v>331.53833333333336</v>
      </c>
      <c r="R218" s="9" t="s">
        <v>8315</v>
      </c>
      <c r="S218" t="s">
        <v>8319</v>
      </c>
      <c r="T218" s="13">
        <f t="shared" si="18"/>
        <v>42066.958761574075</v>
      </c>
      <c r="U218" s="13">
        <f t="shared" si="19"/>
        <v>42116.917094907403</v>
      </c>
    </row>
    <row r="219" spans="1:21" x14ac:dyDescent="0.3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>
        <f t="shared" si="15"/>
        <v>11.943</v>
      </c>
      <c r="P219">
        <f t="shared" si="16"/>
        <v>12</v>
      </c>
      <c r="Q219" s="16">
        <f t="shared" si="17"/>
        <v>314.28947368421052</v>
      </c>
      <c r="R219" s="9" t="s">
        <v>8315</v>
      </c>
      <c r="S219" t="s">
        <v>8319</v>
      </c>
      <c r="T219" s="13">
        <f t="shared" si="18"/>
        <v>41970.64061342593</v>
      </c>
      <c r="U219" s="13">
        <f t="shared" si="19"/>
        <v>42001.64061342593</v>
      </c>
    </row>
    <row r="220" spans="1:21" ht="43.5" x14ac:dyDescent="0.3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>
        <f t="shared" si="15"/>
        <v>2</v>
      </c>
      <c r="P220">
        <f t="shared" si="16"/>
        <v>2</v>
      </c>
      <c r="Q220" s="16">
        <f t="shared" si="17"/>
        <v>100</v>
      </c>
      <c r="R220" s="9" t="s">
        <v>8315</v>
      </c>
      <c r="S220" t="s">
        <v>8319</v>
      </c>
      <c r="T220" s="13">
        <f t="shared" si="18"/>
        <v>42079.628344907411</v>
      </c>
      <c r="U220" s="13">
        <f t="shared" si="19"/>
        <v>42139.628344907411</v>
      </c>
    </row>
    <row r="221" spans="1:21" ht="29" x14ac:dyDescent="0.3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>
        <f t="shared" si="15"/>
        <v>17.630000000000003</v>
      </c>
      <c r="P221">
        <f t="shared" si="16"/>
        <v>18</v>
      </c>
      <c r="Q221" s="16">
        <f t="shared" si="17"/>
        <v>115.98684210526316</v>
      </c>
      <c r="R221" s="9" t="s">
        <v>8315</v>
      </c>
      <c r="S221" t="s">
        <v>8319</v>
      </c>
      <c r="T221" s="13">
        <f t="shared" si="18"/>
        <v>42429.326678240745</v>
      </c>
      <c r="U221" s="13">
        <f t="shared" si="19"/>
        <v>42461.290972222225</v>
      </c>
    </row>
    <row r="222" spans="1:21" ht="43.5" x14ac:dyDescent="0.3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>
        <f t="shared" si="15"/>
        <v>0.72</v>
      </c>
      <c r="P222">
        <f t="shared" si="16"/>
        <v>1</v>
      </c>
      <c r="Q222" s="16">
        <f t="shared" si="17"/>
        <v>120</v>
      </c>
      <c r="R222" s="9" t="s">
        <v>8315</v>
      </c>
      <c r="S222" t="s">
        <v>8319</v>
      </c>
      <c r="T222" s="13">
        <f t="shared" si="18"/>
        <v>42195.643865740742</v>
      </c>
      <c r="U222" s="13">
        <f t="shared" si="19"/>
        <v>42236.837499999994</v>
      </c>
    </row>
    <row r="223" spans="1:21" x14ac:dyDescent="0.3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>
        <f t="shared" si="15"/>
        <v>0</v>
      </c>
      <c r="P223">
        <f t="shared" si="16"/>
        <v>0</v>
      </c>
      <c r="Q223" s="16" t="e">
        <f t="shared" si="17"/>
        <v>#DIV/0!</v>
      </c>
      <c r="R223" s="9" t="s">
        <v>8315</v>
      </c>
      <c r="S223" t="s">
        <v>8319</v>
      </c>
      <c r="T223" s="13">
        <f t="shared" si="18"/>
        <v>42031.837546296301</v>
      </c>
      <c r="U223" s="13">
        <f t="shared" si="19"/>
        <v>42091.79587962963</v>
      </c>
    </row>
    <row r="224" spans="1:21" ht="43.5" x14ac:dyDescent="0.3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>
        <f t="shared" si="15"/>
        <v>13</v>
      </c>
      <c r="P224">
        <f t="shared" si="16"/>
        <v>13</v>
      </c>
      <c r="Q224" s="16">
        <f t="shared" si="17"/>
        <v>65</v>
      </c>
      <c r="R224" s="9" t="s">
        <v>8315</v>
      </c>
      <c r="S224" t="s">
        <v>8319</v>
      </c>
      <c r="T224" s="13">
        <f t="shared" si="18"/>
        <v>42031.769884259258</v>
      </c>
      <c r="U224" s="13">
        <f t="shared" si="19"/>
        <v>42090.110416666663</v>
      </c>
    </row>
    <row r="225" spans="1:21" ht="58" x14ac:dyDescent="0.3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>
        <f t="shared" si="15"/>
        <v>0</v>
      </c>
      <c r="P225">
        <f t="shared" si="16"/>
        <v>0</v>
      </c>
      <c r="Q225" s="16" t="e">
        <f t="shared" si="17"/>
        <v>#DIV/0!</v>
      </c>
      <c r="R225" s="9" t="s">
        <v>8315</v>
      </c>
      <c r="S225" t="s">
        <v>8319</v>
      </c>
      <c r="T225" s="13">
        <f t="shared" si="18"/>
        <v>42482.048032407409</v>
      </c>
      <c r="U225" s="13">
        <f t="shared" si="19"/>
        <v>42512.045138888891</v>
      </c>
    </row>
    <row r="226" spans="1:21" ht="58" x14ac:dyDescent="0.3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>
        <f t="shared" si="15"/>
        <v>0</v>
      </c>
      <c r="P226">
        <f t="shared" si="16"/>
        <v>0</v>
      </c>
      <c r="Q226" s="16" t="e">
        <f t="shared" si="17"/>
        <v>#DIV/0!</v>
      </c>
      <c r="R226" s="9" t="s">
        <v>8315</v>
      </c>
      <c r="S226" t="s">
        <v>8319</v>
      </c>
      <c r="T226" s="13">
        <f t="shared" si="18"/>
        <v>42135.235254629632</v>
      </c>
      <c r="U226" s="13">
        <f t="shared" si="19"/>
        <v>42195.235254629632</v>
      </c>
    </row>
    <row r="227" spans="1:21" ht="43.5" x14ac:dyDescent="0.3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>
        <f t="shared" si="15"/>
        <v>0</v>
      </c>
      <c r="P227">
        <f t="shared" si="16"/>
        <v>0</v>
      </c>
      <c r="Q227" s="16" t="e">
        <f t="shared" si="17"/>
        <v>#DIV/0!</v>
      </c>
      <c r="R227" s="9" t="s">
        <v>8315</v>
      </c>
      <c r="S227" t="s">
        <v>8319</v>
      </c>
      <c r="T227" s="13">
        <f t="shared" si="18"/>
        <v>42438.961273148147</v>
      </c>
      <c r="U227" s="13">
        <f t="shared" si="19"/>
        <v>42468.919606481482</v>
      </c>
    </row>
    <row r="228" spans="1:21" ht="43.5" x14ac:dyDescent="0.3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>
        <f t="shared" si="15"/>
        <v>0.86206896551724133</v>
      </c>
      <c r="P228">
        <f t="shared" si="16"/>
        <v>1</v>
      </c>
      <c r="Q228" s="16">
        <f t="shared" si="17"/>
        <v>125</v>
      </c>
      <c r="R228" s="9" t="s">
        <v>8315</v>
      </c>
      <c r="S228" t="s">
        <v>8319</v>
      </c>
      <c r="T228" s="13">
        <f t="shared" si="18"/>
        <v>42106.666018518517</v>
      </c>
      <c r="U228" s="13">
        <f t="shared" si="19"/>
        <v>42155.395138888889</v>
      </c>
    </row>
    <row r="229" spans="1:21" ht="43.5" x14ac:dyDescent="0.3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>
        <f t="shared" si="15"/>
        <v>0</v>
      </c>
      <c r="P229">
        <f t="shared" si="16"/>
        <v>0</v>
      </c>
      <c r="Q229" s="16" t="e">
        <f t="shared" si="17"/>
        <v>#DIV/0!</v>
      </c>
      <c r="R229" s="9" t="s">
        <v>8315</v>
      </c>
      <c r="S229" t="s">
        <v>8319</v>
      </c>
      <c r="T229" s="13">
        <f t="shared" si="18"/>
        <v>42164.893993055557</v>
      </c>
      <c r="U229" s="13">
        <f t="shared" si="19"/>
        <v>42194.893993055557</v>
      </c>
    </row>
    <row r="230" spans="1:21" ht="29" x14ac:dyDescent="0.3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>
        <f t="shared" si="15"/>
        <v>0</v>
      </c>
      <c r="P230">
        <f t="shared" si="16"/>
        <v>0</v>
      </c>
      <c r="Q230" s="16" t="e">
        <f t="shared" si="17"/>
        <v>#DIV/0!</v>
      </c>
      <c r="R230" s="9" t="s">
        <v>8315</v>
      </c>
      <c r="S230" t="s">
        <v>8319</v>
      </c>
      <c r="T230" s="13">
        <f t="shared" si="18"/>
        <v>42096.686400462961</v>
      </c>
      <c r="U230" s="13">
        <f t="shared" si="19"/>
        <v>42156.686400462961</v>
      </c>
    </row>
    <row r="231" spans="1:21" ht="43.5" x14ac:dyDescent="0.3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>
        <f t="shared" si="15"/>
        <v>0</v>
      </c>
      <c r="P231">
        <f t="shared" si="16"/>
        <v>0</v>
      </c>
      <c r="Q231" s="16" t="e">
        <f t="shared" si="17"/>
        <v>#DIV/0!</v>
      </c>
      <c r="R231" s="9" t="s">
        <v>8315</v>
      </c>
      <c r="S231" t="s">
        <v>8319</v>
      </c>
      <c r="T231" s="13">
        <f t="shared" si="18"/>
        <v>42383.933993055558</v>
      </c>
      <c r="U231" s="13">
        <f t="shared" si="19"/>
        <v>42413.933993055558</v>
      </c>
    </row>
    <row r="232" spans="1:21" ht="43.5" x14ac:dyDescent="0.3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>
        <f t="shared" si="15"/>
        <v>0.4</v>
      </c>
      <c r="P232">
        <f t="shared" si="16"/>
        <v>1</v>
      </c>
      <c r="Q232" s="16">
        <f t="shared" si="17"/>
        <v>30</v>
      </c>
      <c r="R232" s="9" t="s">
        <v>8315</v>
      </c>
      <c r="S232" t="s">
        <v>8319</v>
      </c>
      <c r="T232" s="13">
        <f t="shared" si="18"/>
        <v>42129.777210648142</v>
      </c>
      <c r="U232" s="13">
        <f t="shared" si="19"/>
        <v>42159.777210648142</v>
      </c>
    </row>
    <row r="233" spans="1:21" ht="43.5" x14ac:dyDescent="0.3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>
        <f t="shared" si="15"/>
        <v>0</v>
      </c>
      <c r="P233">
        <f t="shared" si="16"/>
        <v>0</v>
      </c>
      <c r="Q233" s="16" t="e">
        <f t="shared" si="17"/>
        <v>#DIV/0!</v>
      </c>
      <c r="R233" s="9" t="s">
        <v>8315</v>
      </c>
      <c r="S233" t="s">
        <v>8319</v>
      </c>
      <c r="T233" s="13">
        <f t="shared" si="18"/>
        <v>42341.958923611113</v>
      </c>
      <c r="U233" s="13">
        <f t="shared" si="19"/>
        <v>42371.958923611113</v>
      </c>
    </row>
    <row r="234" spans="1:21" ht="43.5" x14ac:dyDescent="0.3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>
        <f t="shared" si="15"/>
        <v>2.75</v>
      </c>
      <c r="P234">
        <f t="shared" si="16"/>
        <v>3</v>
      </c>
      <c r="Q234" s="16">
        <f t="shared" si="17"/>
        <v>15.714285714285714</v>
      </c>
      <c r="R234" s="9" t="s">
        <v>8315</v>
      </c>
      <c r="S234" t="s">
        <v>8319</v>
      </c>
      <c r="T234" s="13">
        <f t="shared" si="18"/>
        <v>42032.82576388889</v>
      </c>
      <c r="U234" s="13">
        <f t="shared" si="19"/>
        <v>42062.82576388889</v>
      </c>
    </row>
    <row r="235" spans="1:21" ht="43.5" x14ac:dyDescent="0.3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>
        <f t="shared" si="15"/>
        <v>0</v>
      </c>
      <c r="P235">
        <f t="shared" si="16"/>
        <v>0</v>
      </c>
      <c r="Q235" s="16" t="e">
        <f t="shared" si="17"/>
        <v>#DIV/0!</v>
      </c>
      <c r="R235" s="9" t="s">
        <v>8315</v>
      </c>
      <c r="S235" t="s">
        <v>8319</v>
      </c>
      <c r="T235" s="13">
        <f t="shared" si="18"/>
        <v>42612.911712962959</v>
      </c>
      <c r="U235" s="13">
        <f t="shared" si="19"/>
        <v>42642.911712962959</v>
      </c>
    </row>
    <row r="236" spans="1:21" ht="58" x14ac:dyDescent="0.3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>
        <f t="shared" si="15"/>
        <v>40.1</v>
      </c>
      <c r="P236">
        <f t="shared" si="16"/>
        <v>41</v>
      </c>
      <c r="Q236" s="16">
        <f t="shared" si="17"/>
        <v>80.2</v>
      </c>
      <c r="R236" s="9" t="s">
        <v>8315</v>
      </c>
      <c r="S236" t="s">
        <v>8319</v>
      </c>
      <c r="T236" s="13">
        <f t="shared" si="18"/>
        <v>42136.035405092596</v>
      </c>
      <c r="U236" s="13">
        <f t="shared" si="19"/>
        <v>42176.035405092596</v>
      </c>
    </row>
    <row r="237" spans="1:21" ht="43.5" x14ac:dyDescent="0.3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>
        <f t="shared" si="15"/>
        <v>0</v>
      </c>
      <c r="P237">
        <f t="shared" si="16"/>
        <v>0</v>
      </c>
      <c r="Q237" s="16" t="e">
        <f t="shared" si="17"/>
        <v>#DIV/0!</v>
      </c>
      <c r="R237" s="9" t="s">
        <v>8315</v>
      </c>
      <c r="S237" t="s">
        <v>8319</v>
      </c>
      <c r="T237" s="13">
        <f t="shared" si="18"/>
        <v>42164.908530092594</v>
      </c>
      <c r="U237" s="13">
        <f t="shared" si="19"/>
        <v>42194.908530092594</v>
      </c>
    </row>
    <row r="238" spans="1:21" ht="43.5" x14ac:dyDescent="0.3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>
        <f t="shared" si="15"/>
        <v>0</v>
      </c>
      <c r="P238">
        <f t="shared" si="16"/>
        <v>0</v>
      </c>
      <c r="Q238" s="16" t="e">
        <f t="shared" si="17"/>
        <v>#DIV/0!</v>
      </c>
      <c r="R238" s="9" t="s">
        <v>8315</v>
      </c>
      <c r="S238" t="s">
        <v>8319</v>
      </c>
      <c r="T238" s="13">
        <f t="shared" si="18"/>
        <v>42321.08447916666</v>
      </c>
      <c r="U238" s="13">
        <f t="shared" si="19"/>
        <v>42374</v>
      </c>
    </row>
    <row r="239" spans="1:21" ht="29" x14ac:dyDescent="0.3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>
        <f t="shared" si="15"/>
        <v>0.33333333333333337</v>
      </c>
      <c r="P239">
        <f t="shared" si="16"/>
        <v>1</v>
      </c>
      <c r="Q239" s="16">
        <f t="shared" si="17"/>
        <v>50</v>
      </c>
      <c r="R239" s="9" t="s">
        <v>8315</v>
      </c>
      <c r="S239" t="s">
        <v>8319</v>
      </c>
      <c r="T239" s="13">
        <f t="shared" si="18"/>
        <v>42377.577187499999</v>
      </c>
      <c r="U239" s="13">
        <f t="shared" si="19"/>
        <v>42437.577187499999</v>
      </c>
    </row>
    <row r="240" spans="1:21" ht="43.5" x14ac:dyDescent="0.3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>
        <f t="shared" si="15"/>
        <v>0</v>
      </c>
      <c r="P240">
        <f t="shared" si="16"/>
        <v>0</v>
      </c>
      <c r="Q240" s="16" t="e">
        <f t="shared" si="17"/>
        <v>#DIV/0!</v>
      </c>
      <c r="R240" s="9" t="s">
        <v>8315</v>
      </c>
      <c r="S240" t="s">
        <v>8319</v>
      </c>
      <c r="T240" s="13">
        <f t="shared" si="18"/>
        <v>42713.962499999994</v>
      </c>
      <c r="U240" s="13">
        <f t="shared" si="19"/>
        <v>42734.375</v>
      </c>
    </row>
    <row r="241" spans="1:21" ht="43.5" x14ac:dyDescent="0.3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>
        <f t="shared" si="15"/>
        <v>25</v>
      </c>
      <c r="P241">
        <f t="shared" si="16"/>
        <v>25</v>
      </c>
      <c r="Q241" s="16">
        <f t="shared" si="17"/>
        <v>50</v>
      </c>
      <c r="R241" s="9" t="s">
        <v>8315</v>
      </c>
      <c r="S241" t="s">
        <v>8319</v>
      </c>
      <c r="T241" s="13">
        <f t="shared" si="18"/>
        <v>42297.110300925924</v>
      </c>
      <c r="U241" s="13">
        <f t="shared" si="19"/>
        <v>42316.5</v>
      </c>
    </row>
    <row r="242" spans="1:21" ht="58" x14ac:dyDescent="0.3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>
        <f t="shared" si="15"/>
        <v>107.63413333333334</v>
      </c>
      <c r="P242">
        <f t="shared" si="16"/>
        <v>108</v>
      </c>
      <c r="Q242" s="16">
        <f t="shared" si="17"/>
        <v>117.84759124087591</v>
      </c>
      <c r="R242" s="9" t="s">
        <v>8315</v>
      </c>
      <c r="S242" t="s">
        <v>8320</v>
      </c>
      <c r="T242" s="13">
        <f t="shared" si="18"/>
        <v>41354.708460648151</v>
      </c>
      <c r="U242" s="13">
        <f t="shared" si="19"/>
        <v>41399.708460648151</v>
      </c>
    </row>
    <row r="243" spans="1:21" ht="43.5" x14ac:dyDescent="0.3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>
        <f t="shared" si="15"/>
        <v>112.63736263736264</v>
      </c>
      <c r="P243">
        <f t="shared" si="16"/>
        <v>113</v>
      </c>
      <c r="Q243" s="16">
        <f t="shared" si="17"/>
        <v>109.04255319148936</v>
      </c>
      <c r="R243" s="9" t="s">
        <v>8315</v>
      </c>
      <c r="S243" t="s">
        <v>8320</v>
      </c>
      <c r="T243" s="13">
        <f t="shared" si="18"/>
        <v>41949.697962962964</v>
      </c>
      <c r="U243" s="13">
        <f t="shared" si="19"/>
        <v>41994.697962962964</v>
      </c>
    </row>
    <row r="244" spans="1:21" ht="43.5" x14ac:dyDescent="0.3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>
        <f t="shared" si="15"/>
        <v>113.46153846153845</v>
      </c>
      <c r="P244">
        <f t="shared" si="16"/>
        <v>114</v>
      </c>
      <c r="Q244" s="16">
        <f t="shared" si="17"/>
        <v>73.019801980198025</v>
      </c>
      <c r="R244" s="9" t="s">
        <v>8315</v>
      </c>
      <c r="S244" t="s">
        <v>8320</v>
      </c>
      <c r="T244" s="13">
        <f t="shared" si="18"/>
        <v>40862.492939814816</v>
      </c>
      <c r="U244" s="13">
        <f t="shared" si="19"/>
        <v>40897.492939814816</v>
      </c>
    </row>
    <row r="245" spans="1:21" ht="43.5" x14ac:dyDescent="0.3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>
        <f t="shared" si="15"/>
        <v>102.592</v>
      </c>
      <c r="P245">
        <f t="shared" si="16"/>
        <v>103</v>
      </c>
      <c r="Q245" s="16">
        <f t="shared" si="17"/>
        <v>78.195121951219505</v>
      </c>
      <c r="R245" s="9" t="s">
        <v>8315</v>
      </c>
      <c r="S245" t="s">
        <v>8320</v>
      </c>
      <c r="T245" s="13">
        <f t="shared" si="18"/>
        <v>41662.047500000001</v>
      </c>
      <c r="U245" s="13">
        <f t="shared" si="19"/>
        <v>41692.047500000001</v>
      </c>
    </row>
    <row r="246" spans="1:21" ht="58" x14ac:dyDescent="0.3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>
        <f t="shared" si="15"/>
        <v>113.75714285714287</v>
      </c>
      <c r="P246">
        <f t="shared" si="16"/>
        <v>114</v>
      </c>
      <c r="Q246" s="16">
        <f t="shared" si="17"/>
        <v>47.398809523809526</v>
      </c>
      <c r="R246" s="9" t="s">
        <v>8315</v>
      </c>
      <c r="S246" t="s">
        <v>8320</v>
      </c>
      <c r="T246" s="13">
        <f t="shared" si="18"/>
        <v>40213.323599537034</v>
      </c>
      <c r="U246" s="13">
        <f t="shared" si="19"/>
        <v>40253.29583333333</v>
      </c>
    </row>
    <row r="247" spans="1:21" ht="43.5" x14ac:dyDescent="0.3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>
        <f t="shared" si="15"/>
        <v>103.71999999999998</v>
      </c>
      <c r="P247">
        <f t="shared" si="16"/>
        <v>104</v>
      </c>
      <c r="Q247" s="16">
        <f t="shared" si="17"/>
        <v>54.020833333333336</v>
      </c>
      <c r="R247" s="9" t="s">
        <v>8315</v>
      </c>
      <c r="S247" t="s">
        <v>8320</v>
      </c>
      <c r="T247" s="13">
        <f t="shared" si="18"/>
        <v>41107.053067129629</v>
      </c>
      <c r="U247" s="13">
        <f t="shared" si="19"/>
        <v>41137.053067129629</v>
      </c>
    </row>
    <row r="248" spans="1:21" ht="43.5" x14ac:dyDescent="0.3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>
        <f t="shared" si="15"/>
        <v>305.46000000000004</v>
      </c>
      <c r="P248">
        <f t="shared" si="16"/>
        <v>306</v>
      </c>
      <c r="Q248" s="16">
        <f t="shared" si="17"/>
        <v>68.488789237668158</v>
      </c>
      <c r="R248" s="9" t="s">
        <v>8315</v>
      </c>
      <c r="S248" t="s">
        <v>8320</v>
      </c>
      <c r="T248" s="13">
        <f t="shared" si="18"/>
        <v>40480.363483796296</v>
      </c>
      <c r="U248" s="13">
        <f t="shared" si="19"/>
        <v>40530.405150462961</v>
      </c>
    </row>
    <row r="249" spans="1:21" ht="58" x14ac:dyDescent="0.3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>
        <f t="shared" si="15"/>
        <v>134.1</v>
      </c>
      <c r="P249">
        <f t="shared" si="16"/>
        <v>135</v>
      </c>
      <c r="Q249" s="16">
        <f t="shared" si="17"/>
        <v>108.14516129032258</v>
      </c>
      <c r="R249" s="9" t="s">
        <v>8315</v>
      </c>
      <c r="S249" t="s">
        <v>8320</v>
      </c>
      <c r="T249" s="13">
        <f t="shared" si="18"/>
        <v>40430.604328703703</v>
      </c>
      <c r="U249" s="13">
        <f t="shared" si="19"/>
        <v>40467.152083333334</v>
      </c>
    </row>
    <row r="250" spans="1:21" ht="58" x14ac:dyDescent="0.3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>
        <f t="shared" si="15"/>
        <v>101.33294117647058</v>
      </c>
      <c r="P250">
        <f t="shared" si="16"/>
        <v>102</v>
      </c>
      <c r="Q250" s="16">
        <f t="shared" si="17"/>
        <v>589.95205479452056</v>
      </c>
      <c r="R250" s="9" t="s">
        <v>8315</v>
      </c>
      <c r="S250" t="s">
        <v>8320</v>
      </c>
      <c r="T250" s="13">
        <f t="shared" si="18"/>
        <v>40870.774409722224</v>
      </c>
      <c r="U250" s="13">
        <f t="shared" si="19"/>
        <v>40915.774409722224</v>
      </c>
    </row>
    <row r="251" spans="1:21" ht="58" x14ac:dyDescent="0.3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>
        <f t="shared" si="15"/>
        <v>112.92</v>
      </c>
      <c r="P251">
        <f t="shared" si="16"/>
        <v>113</v>
      </c>
      <c r="Q251" s="16">
        <f t="shared" si="17"/>
        <v>48.051063829787232</v>
      </c>
      <c r="R251" s="9" t="s">
        <v>8315</v>
      </c>
      <c r="S251" t="s">
        <v>8320</v>
      </c>
      <c r="T251" s="13">
        <f t="shared" si="18"/>
        <v>40332.923842592594</v>
      </c>
      <c r="U251" s="13">
        <f t="shared" si="19"/>
        <v>40412.736111111109</v>
      </c>
    </row>
    <row r="252" spans="1:21" ht="43.5" x14ac:dyDescent="0.3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>
        <f t="shared" si="15"/>
        <v>105.58333333333334</v>
      </c>
      <c r="P252">
        <f t="shared" si="16"/>
        <v>106</v>
      </c>
      <c r="Q252" s="16">
        <f t="shared" si="17"/>
        <v>72.482837528604122</v>
      </c>
      <c r="R252" s="9" t="s">
        <v>8315</v>
      </c>
      <c r="S252" t="s">
        <v>8320</v>
      </c>
      <c r="T252" s="13">
        <f t="shared" si="18"/>
        <v>41401.565868055557</v>
      </c>
      <c r="U252" s="13">
        <f t="shared" si="19"/>
        <v>41431.565868055557</v>
      </c>
    </row>
    <row r="253" spans="1:21" ht="43.5" x14ac:dyDescent="0.3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>
        <f t="shared" si="15"/>
        <v>125.57142857142858</v>
      </c>
      <c r="P253">
        <f t="shared" si="16"/>
        <v>126</v>
      </c>
      <c r="Q253" s="16">
        <f t="shared" si="17"/>
        <v>57.077922077922075</v>
      </c>
      <c r="R253" s="9" t="s">
        <v>8315</v>
      </c>
      <c r="S253" t="s">
        <v>8320</v>
      </c>
      <c r="T253" s="13">
        <f t="shared" si="18"/>
        <v>41013.787569444445</v>
      </c>
      <c r="U253" s="13">
        <f t="shared" si="19"/>
        <v>41045.791666666664</v>
      </c>
    </row>
    <row r="254" spans="1:21" ht="43.5" x14ac:dyDescent="0.3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>
        <f t="shared" si="15"/>
        <v>184.56</v>
      </c>
      <c r="P254">
        <f t="shared" si="16"/>
        <v>185</v>
      </c>
      <c r="Q254" s="16">
        <f t="shared" si="17"/>
        <v>85.444444444444443</v>
      </c>
      <c r="R254" s="9" t="s">
        <v>8315</v>
      </c>
      <c r="S254" t="s">
        <v>8320</v>
      </c>
      <c r="T254" s="13">
        <f t="shared" si="18"/>
        <v>40266.662708333337</v>
      </c>
      <c r="U254" s="13">
        <f t="shared" si="19"/>
        <v>40330.165972222225</v>
      </c>
    </row>
    <row r="255" spans="1:21" ht="58" x14ac:dyDescent="0.3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>
        <f t="shared" si="15"/>
        <v>100.73333333333335</v>
      </c>
      <c r="P255">
        <f t="shared" si="16"/>
        <v>101</v>
      </c>
      <c r="Q255" s="16">
        <f t="shared" si="17"/>
        <v>215.85714285714286</v>
      </c>
      <c r="R255" s="9" t="s">
        <v>8315</v>
      </c>
      <c r="S255" t="s">
        <v>8320</v>
      </c>
      <c r="T255" s="13">
        <f t="shared" si="18"/>
        <v>40924.650868055556</v>
      </c>
      <c r="U255" s="13">
        <f t="shared" si="19"/>
        <v>40954.650868055556</v>
      </c>
    </row>
    <row r="256" spans="1:21" ht="43.5" x14ac:dyDescent="0.3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>
        <f t="shared" si="15"/>
        <v>116.94725</v>
      </c>
      <c r="P256">
        <f t="shared" si="16"/>
        <v>117</v>
      </c>
      <c r="Q256" s="16">
        <f t="shared" si="17"/>
        <v>89.38643312101911</v>
      </c>
      <c r="R256" s="9" t="s">
        <v>8315</v>
      </c>
      <c r="S256" t="s">
        <v>8320</v>
      </c>
      <c r="T256" s="13">
        <f t="shared" si="18"/>
        <v>42263.952662037031</v>
      </c>
      <c r="U256" s="13">
        <f t="shared" si="19"/>
        <v>42294.083333333328</v>
      </c>
    </row>
    <row r="257" spans="1:21" ht="29" x14ac:dyDescent="0.3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>
        <f t="shared" si="15"/>
        <v>106.73325</v>
      </c>
      <c r="P257">
        <f t="shared" si="16"/>
        <v>107</v>
      </c>
      <c r="Q257" s="16">
        <f t="shared" si="17"/>
        <v>45.418404255319146</v>
      </c>
      <c r="R257" s="9" t="s">
        <v>8315</v>
      </c>
      <c r="S257" t="s">
        <v>8320</v>
      </c>
      <c r="T257" s="13">
        <f t="shared" si="18"/>
        <v>40588.526412037041</v>
      </c>
      <c r="U257" s="13">
        <f t="shared" si="19"/>
        <v>40618.48474537037</v>
      </c>
    </row>
    <row r="258" spans="1:21" ht="58" x14ac:dyDescent="0.3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>
        <f t="shared" si="15"/>
        <v>139.1</v>
      </c>
      <c r="P258">
        <f t="shared" si="16"/>
        <v>140</v>
      </c>
      <c r="Q258" s="16">
        <f t="shared" si="17"/>
        <v>65.756363636363631</v>
      </c>
      <c r="R258" s="9" t="s">
        <v>8315</v>
      </c>
      <c r="S258" t="s">
        <v>8320</v>
      </c>
      <c r="T258" s="13">
        <f t="shared" si="18"/>
        <v>41319.769293981481</v>
      </c>
      <c r="U258" s="13">
        <f t="shared" si="19"/>
        <v>41349.769293981481</v>
      </c>
    </row>
    <row r="259" spans="1:21" ht="43.5" x14ac:dyDescent="0.3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>
        <f t="shared" ref="O259:O322" si="20">((E259)/(D259))*100</f>
        <v>106.72648571428572</v>
      </c>
      <c r="P259">
        <f t="shared" ref="P259:P322" si="21">ROUNDUP(O259,0)</f>
        <v>107</v>
      </c>
      <c r="Q259" s="16">
        <f t="shared" ref="Q259:Q322" si="22">E259/L259</f>
        <v>66.70405357142856</v>
      </c>
      <c r="R259" s="9" t="s">
        <v>8315</v>
      </c>
      <c r="S259" t="s">
        <v>8320</v>
      </c>
      <c r="T259" s="13">
        <f t="shared" ref="T259:T322" si="23">(((J259/60)/60)/24)+DATE(1970,1,1)</f>
        <v>42479.626875000002</v>
      </c>
      <c r="U259" s="13">
        <f t="shared" ref="U259:U322" si="24">(((I259/60)/60)/24)+DATE(1970,1,1)</f>
        <v>42509.626875000002</v>
      </c>
    </row>
    <row r="260" spans="1:21" ht="58" x14ac:dyDescent="0.3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>
        <f t="shared" si="20"/>
        <v>191.14</v>
      </c>
      <c r="P260">
        <f t="shared" si="21"/>
        <v>192</v>
      </c>
      <c r="Q260" s="16">
        <f t="shared" si="22"/>
        <v>83.345930232558146</v>
      </c>
      <c r="R260" s="9" t="s">
        <v>8315</v>
      </c>
      <c r="S260" t="s">
        <v>8320</v>
      </c>
      <c r="T260" s="13">
        <f t="shared" si="23"/>
        <v>40682.051689814813</v>
      </c>
      <c r="U260" s="13">
        <f t="shared" si="24"/>
        <v>40712.051689814813</v>
      </c>
    </row>
    <row r="261" spans="1:21" ht="58" x14ac:dyDescent="0.3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>
        <f t="shared" si="20"/>
        <v>131.93789333333334</v>
      </c>
      <c r="P261">
        <f t="shared" si="21"/>
        <v>132</v>
      </c>
      <c r="Q261" s="16">
        <f t="shared" si="22"/>
        <v>105.04609341825902</v>
      </c>
      <c r="R261" s="9" t="s">
        <v>8315</v>
      </c>
      <c r="S261" t="s">
        <v>8320</v>
      </c>
      <c r="T261" s="13">
        <f t="shared" si="23"/>
        <v>42072.738067129627</v>
      </c>
      <c r="U261" s="13">
        <f t="shared" si="24"/>
        <v>42102.738067129627</v>
      </c>
    </row>
    <row r="262" spans="1:21" ht="43.5" x14ac:dyDescent="0.3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>
        <f t="shared" si="20"/>
        <v>106.4</v>
      </c>
      <c r="P262">
        <f t="shared" si="21"/>
        <v>107</v>
      </c>
      <c r="Q262" s="16">
        <f t="shared" si="22"/>
        <v>120.90909090909091</v>
      </c>
      <c r="R262" s="9" t="s">
        <v>8315</v>
      </c>
      <c r="S262" t="s">
        <v>8320</v>
      </c>
      <c r="T262" s="13">
        <f t="shared" si="23"/>
        <v>40330.755543981482</v>
      </c>
      <c r="U262" s="13">
        <f t="shared" si="24"/>
        <v>40376.415972222225</v>
      </c>
    </row>
    <row r="263" spans="1:21" ht="29" x14ac:dyDescent="0.3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>
        <f t="shared" si="20"/>
        <v>107.4</v>
      </c>
      <c r="P263">
        <f t="shared" si="21"/>
        <v>108</v>
      </c>
      <c r="Q263" s="16">
        <f t="shared" si="22"/>
        <v>97.63636363636364</v>
      </c>
      <c r="R263" s="9" t="s">
        <v>8315</v>
      </c>
      <c r="S263" t="s">
        <v>8320</v>
      </c>
      <c r="T263" s="13">
        <f t="shared" si="23"/>
        <v>41017.885462962964</v>
      </c>
      <c r="U263" s="13">
        <f t="shared" si="24"/>
        <v>41067.621527777781</v>
      </c>
    </row>
    <row r="264" spans="1:21" ht="29" x14ac:dyDescent="0.3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>
        <f t="shared" si="20"/>
        <v>240</v>
      </c>
      <c r="P264">
        <f t="shared" si="21"/>
        <v>240</v>
      </c>
      <c r="Q264" s="16">
        <f t="shared" si="22"/>
        <v>41.379310344827587</v>
      </c>
      <c r="R264" s="9" t="s">
        <v>8315</v>
      </c>
      <c r="S264" t="s">
        <v>8320</v>
      </c>
      <c r="T264" s="13">
        <f t="shared" si="23"/>
        <v>40555.24800925926</v>
      </c>
      <c r="U264" s="13">
        <f t="shared" si="24"/>
        <v>40600.24800925926</v>
      </c>
    </row>
    <row r="265" spans="1:21" ht="58" x14ac:dyDescent="0.3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>
        <f t="shared" si="20"/>
        <v>118.08108</v>
      </c>
      <c r="P265">
        <f t="shared" si="21"/>
        <v>119</v>
      </c>
      <c r="Q265" s="16">
        <f t="shared" si="22"/>
        <v>30.654485981308412</v>
      </c>
      <c r="R265" s="9" t="s">
        <v>8315</v>
      </c>
      <c r="S265" t="s">
        <v>8320</v>
      </c>
      <c r="T265" s="13">
        <f t="shared" si="23"/>
        <v>41149.954791666663</v>
      </c>
      <c r="U265" s="13">
        <f t="shared" si="24"/>
        <v>41179.954791666663</v>
      </c>
    </row>
    <row r="266" spans="1:21" ht="58" x14ac:dyDescent="0.3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>
        <f t="shared" si="20"/>
        <v>118.19999999999999</v>
      </c>
      <c r="P266">
        <f t="shared" si="21"/>
        <v>119</v>
      </c>
      <c r="Q266" s="16">
        <f t="shared" si="22"/>
        <v>64.945054945054949</v>
      </c>
      <c r="R266" s="9" t="s">
        <v>8315</v>
      </c>
      <c r="S266" t="s">
        <v>8320</v>
      </c>
      <c r="T266" s="13">
        <f t="shared" si="23"/>
        <v>41010.620312500003</v>
      </c>
      <c r="U266" s="13">
        <f t="shared" si="24"/>
        <v>41040.620312500003</v>
      </c>
    </row>
    <row r="267" spans="1:21" ht="58" x14ac:dyDescent="0.3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>
        <f t="shared" si="20"/>
        <v>111.1</v>
      </c>
      <c r="P267">
        <f t="shared" si="21"/>
        <v>112</v>
      </c>
      <c r="Q267" s="16">
        <f t="shared" si="22"/>
        <v>95.775862068965523</v>
      </c>
      <c r="R267" s="9" t="s">
        <v>8315</v>
      </c>
      <c r="S267" t="s">
        <v>8320</v>
      </c>
      <c r="T267" s="13">
        <f t="shared" si="23"/>
        <v>40267.245717592588</v>
      </c>
      <c r="U267" s="13">
        <f t="shared" si="24"/>
        <v>40308.844444444447</v>
      </c>
    </row>
    <row r="268" spans="1:21" ht="58" x14ac:dyDescent="0.3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>
        <f t="shared" si="20"/>
        <v>145.5</v>
      </c>
      <c r="P268">
        <f t="shared" si="21"/>
        <v>146</v>
      </c>
      <c r="Q268" s="16">
        <f t="shared" si="22"/>
        <v>40.416666666666664</v>
      </c>
      <c r="R268" s="9" t="s">
        <v>8315</v>
      </c>
      <c r="S268" t="s">
        <v>8320</v>
      </c>
      <c r="T268" s="13">
        <f t="shared" si="23"/>
        <v>40205.174849537041</v>
      </c>
      <c r="U268" s="13">
        <f t="shared" si="24"/>
        <v>40291.160416666666</v>
      </c>
    </row>
    <row r="269" spans="1:21" ht="43.5" x14ac:dyDescent="0.3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>
        <f t="shared" si="20"/>
        <v>131.62883248730967</v>
      </c>
      <c r="P269">
        <f t="shared" si="21"/>
        <v>132</v>
      </c>
      <c r="Q269" s="16">
        <f t="shared" si="22"/>
        <v>78.578424242424248</v>
      </c>
      <c r="R269" s="9" t="s">
        <v>8315</v>
      </c>
      <c r="S269" t="s">
        <v>8320</v>
      </c>
      <c r="T269" s="13">
        <f t="shared" si="23"/>
        <v>41785.452534722222</v>
      </c>
      <c r="U269" s="13">
        <f t="shared" si="24"/>
        <v>41815.452534722222</v>
      </c>
    </row>
    <row r="270" spans="1:21" ht="43.5" x14ac:dyDescent="0.3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>
        <f t="shared" si="20"/>
        <v>111.4</v>
      </c>
      <c r="P270">
        <f t="shared" si="21"/>
        <v>112</v>
      </c>
      <c r="Q270" s="16">
        <f t="shared" si="22"/>
        <v>50.18018018018018</v>
      </c>
      <c r="R270" s="9" t="s">
        <v>8315</v>
      </c>
      <c r="S270" t="s">
        <v>8320</v>
      </c>
      <c r="T270" s="13">
        <f t="shared" si="23"/>
        <v>40809.15252314815</v>
      </c>
      <c r="U270" s="13">
        <f t="shared" si="24"/>
        <v>40854.194189814814</v>
      </c>
    </row>
    <row r="271" spans="1:21" ht="43.5" x14ac:dyDescent="0.3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>
        <f t="shared" si="20"/>
        <v>147.23376999999999</v>
      </c>
      <c r="P271">
        <f t="shared" si="21"/>
        <v>148</v>
      </c>
      <c r="Q271" s="16">
        <f t="shared" si="22"/>
        <v>92.251735588972423</v>
      </c>
      <c r="R271" s="9" t="s">
        <v>8315</v>
      </c>
      <c r="S271" t="s">
        <v>8320</v>
      </c>
      <c r="T271" s="13">
        <f t="shared" si="23"/>
        <v>42758.197013888886</v>
      </c>
      <c r="U271" s="13">
        <f t="shared" si="24"/>
        <v>42788.197013888886</v>
      </c>
    </row>
    <row r="272" spans="1:21" ht="43.5" x14ac:dyDescent="0.3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>
        <f t="shared" si="20"/>
        <v>152.60869565217391</v>
      </c>
      <c r="P272">
        <f t="shared" si="21"/>
        <v>153</v>
      </c>
      <c r="Q272" s="16">
        <f t="shared" si="22"/>
        <v>57.540983606557376</v>
      </c>
      <c r="R272" s="9" t="s">
        <v>8315</v>
      </c>
      <c r="S272" t="s">
        <v>8320</v>
      </c>
      <c r="T272" s="13">
        <f t="shared" si="23"/>
        <v>40637.866550925923</v>
      </c>
      <c r="U272" s="13">
        <f t="shared" si="24"/>
        <v>40688.166666666664</v>
      </c>
    </row>
    <row r="273" spans="1:21" ht="43.5" x14ac:dyDescent="0.3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>
        <f t="shared" si="20"/>
        <v>104.67999999999999</v>
      </c>
      <c r="P273">
        <f t="shared" si="21"/>
        <v>105</v>
      </c>
      <c r="Q273" s="16">
        <f t="shared" si="22"/>
        <v>109.42160278745645</v>
      </c>
      <c r="R273" s="9" t="s">
        <v>8315</v>
      </c>
      <c r="S273" t="s">
        <v>8320</v>
      </c>
      <c r="T273" s="13">
        <f t="shared" si="23"/>
        <v>41612.10024305556</v>
      </c>
      <c r="U273" s="13">
        <f t="shared" si="24"/>
        <v>41641.333333333336</v>
      </c>
    </row>
    <row r="274" spans="1:21" ht="43.5" x14ac:dyDescent="0.3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>
        <f t="shared" si="20"/>
        <v>177.43366666666668</v>
      </c>
      <c r="P274">
        <f t="shared" si="21"/>
        <v>178</v>
      </c>
      <c r="Q274" s="16">
        <f t="shared" si="22"/>
        <v>81.892461538461546</v>
      </c>
      <c r="R274" s="9" t="s">
        <v>8315</v>
      </c>
      <c r="S274" t="s">
        <v>8320</v>
      </c>
      <c r="T274" s="13">
        <f t="shared" si="23"/>
        <v>40235.900358796294</v>
      </c>
      <c r="U274" s="13">
        <f t="shared" si="24"/>
        <v>40296.78402777778</v>
      </c>
    </row>
    <row r="275" spans="1:21" ht="58" x14ac:dyDescent="0.3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>
        <f t="shared" si="20"/>
        <v>107.7758</v>
      </c>
      <c r="P275">
        <f t="shared" si="21"/>
        <v>108</v>
      </c>
      <c r="Q275" s="16">
        <f t="shared" si="22"/>
        <v>45.667711864406776</v>
      </c>
      <c r="R275" s="9" t="s">
        <v>8315</v>
      </c>
      <c r="S275" t="s">
        <v>8320</v>
      </c>
      <c r="T275" s="13">
        <f t="shared" si="23"/>
        <v>40697.498449074075</v>
      </c>
      <c r="U275" s="13">
        <f t="shared" si="24"/>
        <v>40727.498449074075</v>
      </c>
    </row>
    <row r="276" spans="1:21" ht="43.5" x14ac:dyDescent="0.3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>
        <f t="shared" si="20"/>
        <v>156</v>
      </c>
      <c r="P276">
        <f t="shared" si="21"/>
        <v>156</v>
      </c>
      <c r="Q276" s="16">
        <f t="shared" si="22"/>
        <v>55.221238938053098</v>
      </c>
      <c r="R276" s="9" t="s">
        <v>8315</v>
      </c>
      <c r="S276" t="s">
        <v>8320</v>
      </c>
      <c r="T276" s="13">
        <f t="shared" si="23"/>
        <v>40969.912372685183</v>
      </c>
      <c r="U276" s="13">
        <f t="shared" si="24"/>
        <v>41004.290972222225</v>
      </c>
    </row>
    <row r="277" spans="1:21" ht="43.5" x14ac:dyDescent="0.3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>
        <f t="shared" si="20"/>
        <v>108.395</v>
      </c>
      <c r="P277">
        <f t="shared" si="21"/>
        <v>109</v>
      </c>
      <c r="Q277" s="16">
        <f t="shared" si="22"/>
        <v>65.298192771084331</v>
      </c>
      <c r="R277" s="9" t="s">
        <v>8315</v>
      </c>
      <c r="S277" t="s">
        <v>8320</v>
      </c>
      <c r="T277" s="13">
        <f t="shared" si="23"/>
        <v>41193.032013888893</v>
      </c>
      <c r="U277" s="13">
        <f t="shared" si="24"/>
        <v>41223.073680555557</v>
      </c>
    </row>
    <row r="278" spans="1:21" ht="43.5" x14ac:dyDescent="0.3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>
        <f t="shared" si="20"/>
        <v>147.6</v>
      </c>
      <c r="P278">
        <f t="shared" si="21"/>
        <v>148</v>
      </c>
      <c r="Q278" s="16">
        <f t="shared" si="22"/>
        <v>95.225806451612897</v>
      </c>
      <c r="R278" s="9" t="s">
        <v>8315</v>
      </c>
      <c r="S278" t="s">
        <v>8320</v>
      </c>
      <c r="T278" s="13">
        <f t="shared" si="23"/>
        <v>40967.081874999996</v>
      </c>
      <c r="U278" s="13">
        <f t="shared" si="24"/>
        <v>41027.040208333332</v>
      </c>
    </row>
    <row r="279" spans="1:21" ht="58" x14ac:dyDescent="0.3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>
        <f t="shared" si="20"/>
        <v>110.38153846153847</v>
      </c>
      <c r="P279">
        <f t="shared" si="21"/>
        <v>111</v>
      </c>
      <c r="Q279" s="16">
        <f t="shared" si="22"/>
        <v>75.444794952681391</v>
      </c>
      <c r="R279" s="9" t="s">
        <v>8315</v>
      </c>
      <c r="S279" t="s">
        <v>8320</v>
      </c>
      <c r="T279" s="13">
        <f t="shared" si="23"/>
        <v>42117.891423611116</v>
      </c>
      <c r="U279" s="13">
        <f t="shared" si="24"/>
        <v>42147.891423611116</v>
      </c>
    </row>
    <row r="280" spans="1:21" ht="29" x14ac:dyDescent="0.3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>
        <f t="shared" si="20"/>
        <v>150.34814814814814</v>
      </c>
      <c r="P280">
        <f t="shared" si="21"/>
        <v>151</v>
      </c>
      <c r="Q280" s="16">
        <f t="shared" si="22"/>
        <v>97.816867469879512</v>
      </c>
      <c r="R280" s="9" t="s">
        <v>8315</v>
      </c>
      <c r="S280" t="s">
        <v>8320</v>
      </c>
      <c r="T280" s="13">
        <f t="shared" si="23"/>
        <v>41164.040960648148</v>
      </c>
      <c r="U280" s="13">
        <f t="shared" si="24"/>
        <v>41194.040960648148</v>
      </c>
    </row>
    <row r="281" spans="1:21" ht="43.5" x14ac:dyDescent="0.3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>
        <f t="shared" si="20"/>
        <v>157.31829411764707</v>
      </c>
      <c r="P281">
        <f t="shared" si="21"/>
        <v>158</v>
      </c>
      <c r="Q281" s="16">
        <f t="shared" si="22"/>
        <v>87.685606557377056</v>
      </c>
      <c r="R281" s="9" t="s">
        <v>8315</v>
      </c>
      <c r="S281" t="s">
        <v>8320</v>
      </c>
      <c r="T281" s="13">
        <f t="shared" si="23"/>
        <v>42759.244166666671</v>
      </c>
      <c r="U281" s="13">
        <f t="shared" si="24"/>
        <v>42793.084027777775</v>
      </c>
    </row>
    <row r="282" spans="1:21" ht="43.5" x14ac:dyDescent="0.3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>
        <f t="shared" si="20"/>
        <v>156.14400000000001</v>
      </c>
      <c r="P282">
        <f t="shared" si="21"/>
        <v>157</v>
      </c>
      <c r="Q282" s="16">
        <f t="shared" si="22"/>
        <v>54.748948106591868</v>
      </c>
      <c r="R282" s="9" t="s">
        <v>8315</v>
      </c>
      <c r="S282" t="s">
        <v>8320</v>
      </c>
      <c r="T282" s="13">
        <f t="shared" si="23"/>
        <v>41744.590682870366</v>
      </c>
      <c r="U282" s="13">
        <f t="shared" si="24"/>
        <v>41789.590682870366</v>
      </c>
    </row>
    <row r="283" spans="1:21" ht="43.5" x14ac:dyDescent="0.3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>
        <f t="shared" si="20"/>
        <v>120.58763636363636</v>
      </c>
      <c r="P283">
        <f t="shared" si="21"/>
        <v>121</v>
      </c>
      <c r="Q283" s="16">
        <f t="shared" si="22"/>
        <v>83.953417721518989</v>
      </c>
      <c r="R283" s="9" t="s">
        <v>8315</v>
      </c>
      <c r="S283" t="s">
        <v>8320</v>
      </c>
      <c r="T283" s="13">
        <f t="shared" si="23"/>
        <v>39950.163344907407</v>
      </c>
      <c r="U283" s="13">
        <f t="shared" si="24"/>
        <v>40035.80972222222</v>
      </c>
    </row>
    <row r="284" spans="1:21" ht="43.5" x14ac:dyDescent="0.3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>
        <f t="shared" si="20"/>
        <v>101.18888888888888</v>
      </c>
      <c r="P284">
        <f t="shared" si="21"/>
        <v>102</v>
      </c>
      <c r="Q284" s="16">
        <f t="shared" si="22"/>
        <v>254.38547486033519</v>
      </c>
      <c r="R284" s="9" t="s">
        <v>8315</v>
      </c>
      <c r="S284" t="s">
        <v>8320</v>
      </c>
      <c r="T284" s="13">
        <f t="shared" si="23"/>
        <v>40194.920046296298</v>
      </c>
      <c r="U284" s="13">
        <f t="shared" si="24"/>
        <v>40231.916666666664</v>
      </c>
    </row>
    <row r="285" spans="1:21" ht="29" x14ac:dyDescent="0.3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>
        <f t="shared" si="20"/>
        <v>114.27249999999999</v>
      </c>
      <c r="P285">
        <f t="shared" si="21"/>
        <v>115</v>
      </c>
      <c r="Q285" s="16">
        <f t="shared" si="22"/>
        <v>101.8269801980198</v>
      </c>
      <c r="R285" s="9" t="s">
        <v>8315</v>
      </c>
      <c r="S285" t="s">
        <v>8320</v>
      </c>
      <c r="T285" s="13">
        <f t="shared" si="23"/>
        <v>40675.71</v>
      </c>
      <c r="U285" s="13">
        <f t="shared" si="24"/>
        <v>40695.207638888889</v>
      </c>
    </row>
    <row r="286" spans="1:21" ht="43.5" x14ac:dyDescent="0.3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>
        <f t="shared" si="20"/>
        <v>104.62615</v>
      </c>
      <c r="P286">
        <f t="shared" si="21"/>
        <v>105</v>
      </c>
      <c r="Q286" s="16">
        <f t="shared" si="22"/>
        <v>55.066394736842106</v>
      </c>
      <c r="R286" s="9" t="s">
        <v>8315</v>
      </c>
      <c r="S286" t="s">
        <v>8320</v>
      </c>
      <c r="T286" s="13">
        <f t="shared" si="23"/>
        <v>40904.738194444442</v>
      </c>
      <c r="U286" s="13">
        <f t="shared" si="24"/>
        <v>40929.738194444442</v>
      </c>
    </row>
    <row r="287" spans="1:21" ht="43.5" x14ac:dyDescent="0.3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>
        <f t="shared" si="20"/>
        <v>228.82507142857142</v>
      </c>
      <c r="P287">
        <f t="shared" si="21"/>
        <v>229</v>
      </c>
      <c r="Q287" s="16">
        <f t="shared" si="22"/>
        <v>56.901438721136763</v>
      </c>
      <c r="R287" s="9" t="s">
        <v>8315</v>
      </c>
      <c r="S287" t="s">
        <v>8320</v>
      </c>
      <c r="T287" s="13">
        <f t="shared" si="23"/>
        <v>41506.756111111114</v>
      </c>
      <c r="U287" s="13">
        <f t="shared" si="24"/>
        <v>41536.756111111114</v>
      </c>
    </row>
    <row r="288" spans="1:21" ht="43.5" x14ac:dyDescent="0.3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>
        <f t="shared" si="20"/>
        <v>109.15333333333332</v>
      </c>
      <c r="P288">
        <f t="shared" si="21"/>
        <v>110</v>
      </c>
      <c r="Q288" s="16">
        <f t="shared" si="22"/>
        <v>121.28148148148148</v>
      </c>
      <c r="R288" s="9" t="s">
        <v>8315</v>
      </c>
      <c r="S288" t="s">
        <v>8320</v>
      </c>
      <c r="T288" s="13">
        <f t="shared" si="23"/>
        <v>41313.816249999996</v>
      </c>
      <c r="U288" s="13">
        <f t="shared" si="24"/>
        <v>41358.774583333332</v>
      </c>
    </row>
    <row r="289" spans="1:21" ht="29" x14ac:dyDescent="0.3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>
        <f t="shared" si="20"/>
        <v>176.29999999999998</v>
      </c>
      <c r="P289">
        <f t="shared" si="21"/>
        <v>177</v>
      </c>
      <c r="Q289" s="16">
        <f t="shared" si="22"/>
        <v>91.189655172413794</v>
      </c>
      <c r="R289" s="9" t="s">
        <v>8315</v>
      </c>
      <c r="S289" t="s">
        <v>8320</v>
      </c>
      <c r="T289" s="13">
        <f t="shared" si="23"/>
        <v>41184.277986111112</v>
      </c>
      <c r="U289" s="13">
        <f t="shared" si="24"/>
        <v>41215.166666666664</v>
      </c>
    </row>
    <row r="290" spans="1:21" ht="58" x14ac:dyDescent="0.3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>
        <f t="shared" si="20"/>
        <v>103.21061999999999</v>
      </c>
      <c r="P290">
        <f t="shared" si="21"/>
        <v>104</v>
      </c>
      <c r="Q290" s="16">
        <f t="shared" si="22"/>
        <v>115.44812080536913</v>
      </c>
      <c r="R290" s="9" t="s">
        <v>8315</v>
      </c>
      <c r="S290" t="s">
        <v>8320</v>
      </c>
      <c r="T290" s="13">
        <f t="shared" si="23"/>
        <v>41051.168900462959</v>
      </c>
      <c r="U290" s="13">
        <f t="shared" si="24"/>
        <v>41086.168900462959</v>
      </c>
    </row>
    <row r="291" spans="1:21" ht="43.5" x14ac:dyDescent="0.3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>
        <f t="shared" si="20"/>
        <v>104.82000000000001</v>
      </c>
      <c r="P291">
        <f t="shared" si="21"/>
        <v>105</v>
      </c>
      <c r="Q291" s="16">
        <f t="shared" si="22"/>
        <v>67.771551724137936</v>
      </c>
      <c r="R291" s="9" t="s">
        <v>8315</v>
      </c>
      <c r="S291" t="s">
        <v>8320</v>
      </c>
      <c r="T291" s="13">
        <f t="shared" si="23"/>
        <v>41550.456412037034</v>
      </c>
      <c r="U291" s="13">
        <f t="shared" si="24"/>
        <v>41580.456412037034</v>
      </c>
    </row>
    <row r="292" spans="1:21" ht="29" x14ac:dyDescent="0.3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>
        <f t="shared" si="20"/>
        <v>106.68444444444445</v>
      </c>
      <c r="P292">
        <f t="shared" si="21"/>
        <v>107</v>
      </c>
      <c r="Q292" s="16">
        <f t="shared" si="22"/>
        <v>28.576190476190476</v>
      </c>
      <c r="R292" s="9" t="s">
        <v>8315</v>
      </c>
      <c r="S292" t="s">
        <v>8320</v>
      </c>
      <c r="T292" s="13">
        <f t="shared" si="23"/>
        <v>40526.36917824074</v>
      </c>
      <c r="U292" s="13">
        <f t="shared" si="24"/>
        <v>40576.332638888889</v>
      </c>
    </row>
    <row r="293" spans="1:21" ht="43.5" x14ac:dyDescent="0.3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>
        <f t="shared" si="20"/>
        <v>120.02</v>
      </c>
      <c r="P293">
        <f t="shared" si="21"/>
        <v>121</v>
      </c>
      <c r="Q293" s="16">
        <f t="shared" si="22"/>
        <v>46.8828125</v>
      </c>
      <c r="R293" s="9" t="s">
        <v>8315</v>
      </c>
      <c r="S293" t="s">
        <v>8320</v>
      </c>
      <c r="T293" s="13">
        <f t="shared" si="23"/>
        <v>41376.769050925926</v>
      </c>
      <c r="U293" s="13">
        <f t="shared" si="24"/>
        <v>41395.000694444447</v>
      </c>
    </row>
    <row r="294" spans="1:21" ht="58" x14ac:dyDescent="0.3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>
        <f t="shared" si="20"/>
        <v>101.50693333333334</v>
      </c>
      <c r="P294">
        <f t="shared" si="21"/>
        <v>102</v>
      </c>
      <c r="Q294" s="16">
        <f t="shared" si="22"/>
        <v>154.42231237322514</v>
      </c>
      <c r="R294" s="9" t="s">
        <v>8315</v>
      </c>
      <c r="S294" t="s">
        <v>8320</v>
      </c>
      <c r="T294" s="13">
        <f t="shared" si="23"/>
        <v>40812.803229166668</v>
      </c>
      <c r="U294" s="13">
        <f t="shared" si="24"/>
        <v>40845.165972222225</v>
      </c>
    </row>
    <row r="295" spans="1:21" ht="43.5" x14ac:dyDescent="0.3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>
        <f t="shared" si="20"/>
        <v>101.38461538461539</v>
      </c>
      <c r="P295">
        <f t="shared" si="21"/>
        <v>102</v>
      </c>
      <c r="Q295" s="16">
        <f t="shared" si="22"/>
        <v>201.22137404580153</v>
      </c>
      <c r="R295" s="9" t="s">
        <v>8315</v>
      </c>
      <c r="S295" t="s">
        <v>8320</v>
      </c>
      <c r="T295" s="13">
        <f t="shared" si="23"/>
        <v>41719.667986111112</v>
      </c>
      <c r="U295" s="13">
        <f t="shared" si="24"/>
        <v>41749.667986111112</v>
      </c>
    </row>
    <row r="296" spans="1:21" ht="72.5" x14ac:dyDescent="0.3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>
        <f t="shared" si="20"/>
        <v>100</v>
      </c>
      <c r="P296">
        <f t="shared" si="21"/>
        <v>100</v>
      </c>
      <c r="Q296" s="16">
        <f t="shared" si="22"/>
        <v>100</v>
      </c>
      <c r="R296" s="9" t="s">
        <v>8315</v>
      </c>
      <c r="S296" t="s">
        <v>8320</v>
      </c>
      <c r="T296" s="13">
        <f t="shared" si="23"/>
        <v>40343.084421296298</v>
      </c>
      <c r="U296" s="13">
        <f t="shared" si="24"/>
        <v>40378.666666666664</v>
      </c>
    </row>
    <row r="297" spans="1:21" ht="43.5" x14ac:dyDescent="0.3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>
        <f t="shared" si="20"/>
        <v>133.10911999999999</v>
      </c>
      <c r="P297">
        <f t="shared" si="21"/>
        <v>134</v>
      </c>
      <c r="Q297" s="16">
        <f t="shared" si="22"/>
        <v>100.08204511278196</v>
      </c>
      <c r="R297" s="9" t="s">
        <v>8315</v>
      </c>
      <c r="S297" t="s">
        <v>8320</v>
      </c>
      <c r="T297" s="13">
        <f t="shared" si="23"/>
        <v>41519.004733796297</v>
      </c>
      <c r="U297" s="13">
        <f t="shared" si="24"/>
        <v>41579</v>
      </c>
    </row>
    <row r="298" spans="1:21" ht="43.5" x14ac:dyDescent="0.3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>
        <f t="shared" si="20"/>
        <v>118.72620000000001</v>
      </c>
      <c r="P298">
        <f t="shared" si="21"/>
        <v>119</v>
      </c>
      <c r="Q298" s="16">
        <f t="shared" si="22"/>
        <v>230.08953488372092</v>
      </c>
      <c r="R298" s="9" t="s">
        <v>8315</v>
      </c>
      <c r="S298" t="s">
        <v>8320</v>
      </c>
      <c r="T298" s="13">
        <f t="shared" si="23"/>
        <v>41134.475497685184</v>
      </c>
      <c r="U298" s="13">
        <f t="shared" si="24"/>
        <v>41159.475497685184</v>
      </c>
    </row>
    <row r="299" spans="1:21" ht="43.5" x14ac:dyDescent="0.3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>
        <f t="shared" si="20"/>
        <v>100.64</v>
      </c>
      <c r="P299">
        <f t="shared" si="21"/>
        <v>101</v>
      </c>
      <c r="Q299" s="16">
        <f t="shared" si="22"/>
        <v>141.74647887323943</v>
      </c>
      <c r="R299" s="9" t="s">
        <v>8315</v>
      </c>
      <c r="S299" t="s">
        <v>8320</v>
      </c>
      <c r="T299" s="13">
        <f t="shared" si="23"/>
        <v>42089.72802083334</v>
      </c>
      <c r="U299" s="13">
        <f t="shared" si="24"/>
        <v>42125.165972222225</v>
      </c>
    </row>
    <row r="300" spans="1:21" ht="29" x14ac:dyDescent="0.3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>
        <f t="shared" si="20"/>
        <v>108.93241269841269</v>
      </c>
      <c r="P300">
        <f t="shared" si="21"/>
        <v>109</v>
      </c>
      <c r="Q300" s="16">
        <f t="shared" si="22"/>
        <v>56.344351395730705</v>
      </c>
      <c r="R300" s="9" t="s">
        <v>8315</v>
      </c>
      <c r="S300" t="s">
        <v>8320</v>
      </c>
      <c r="T300" s="13">
        <f t="shared" si="23"/>
        <v>41709.463518518518</v>
      </c>
      <c r="U300" s="13">
        <f t="shared" si="24"/>
        <v>41768.875</v>
      </c>
    </row>
    <row r="301" spans="1:21" ht="58" x14ac:dyDescent="0.3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>
        <f t="shared" si="20"/>
        <v>178.95250000000001</v>
      </c>
      <c r="P301">
        <f t="shared" si="21"/>
        <v>179</v>
      </c>
      <c r="Q301" s="16">
        <f t="shared" si="22"/>
        <v>73.341188524590166</v>
      </c>
      <c r="R301" s="9" t="s">
        <v>8315</v>
      </c>
      <c r="S301" t="s">
        <v>8320</v>
      </c>
      <c r="T301" s="13">
        <f t="shared" si="23"/>
        <v>40469.225231481483</v>
      </c>
      <c r="U301" s="13">
        <f t="shared" si="24"/>
        <v>40499.266898148147</v>
      </c>
    </row>
    <row r="302" spans="1:21" ht="43.5" x14ac:dyDescent="0.3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>
        <f t="shared" si="20"/>
        <v>101.72264</v>
      </c>
      <c r="P302">
        <f t="shared" si="21"/>
        <v>102</v>
      </c>
      <c r="Q302" s="16">
        <f t="shared" si="22"/>
        <v>85.337785234899329</v>
      </c>
      <c r="R302" s="9" t="s">
        <v>8315</v>
      </c>
      <c r="S302" t="s">
        <v>8320</v>
      </c>
      <c r="T302" s="13">
        <f t="shared" si="23"/>
        <v>40626.959930555553</v>
      </c>
      <c r="U302" s="13">
        <f t="shared" si="24"/>
        <v>40657.959930555553</v>
      </c>
    </row>
    <row r="303" spans="1:21" ht="43.5" x14ac:dyDescent="0.3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>
        <f t="shared" si="20"/>
        <v>118.73499999999999</v>
      </c>
      <c r="P303">
        <f t="shared" si="21"/>
        <v>119</v>
      </c>
      <c r="Q303" s="16">
        <f t="shared" si="22"/>
        <v>61.496215139442228</v>
      </c>
      <c r="R303" s="9" t="s">
        <v>8315</v>
      </c>
      <c r="S303" t="s">
        <v>8320</v>
      </c>
      <c r="T303" s="13">
        <f t="shared" si="23"/>
        <v>41312.737673611111</v>
      </c>
      <c r="U303" s="13">
        <f t="shared" si="24"/>
        <v>41352.696006944447</v>
      </c>
    </row>
    <row r="304" spans="1:21" ht="58" x14ac:dyDescent="0.3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>
        <f t="shared" si="20"/>
        <v>100.46</v>
      </c>
      <c r="P304">
        <f t="shared" si="21"/>
        <v>101</v>
      </c>
      <c r="Q304" s="16">
        <f t="shared" si="22"/>
        <v>93.018518518518519</v>
      </c>
      <c r="R304" s="9" t="s">
        <v>8315</v>
      </c>
      <c r="S304" t="s">
        <v>8320</v>
      </c>
      <c r="T304" s="13">
        <f t="shared" si="23"/>
        <v>40933.856921296298</v>
      </c>
      <c r="U304" s="13">
        <f t="shared" si="24"/>
        <v>40963.856921296298</v>
      </c>
    </row>
    <row r="305" spans="1:21" ht="43.5" x14ac:dyDescent="0.3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>
        <f t="shared" si="20"/>
        <v>137.46666666666667</v>
      </c>
      <c r="P305">
        <f t="shared" si="21"/>
        <v>138</v>
      </c>
      <c r="Q305" s="16">
        <f t="shared" si="22"/>
        <v>50.292682926829265</v>
      </c>
      <c r="R305" s="9" t="s">
        <v>8315</v>
      </c>
      <c r="S305" t="s">
        <v>8320</v>
      </c>
      <c r="T305" s="13">
        <f t="shared" si="23"/>
        <v>41032.071134259262</v>
      </c>
      <c r="U305" s="13">
        <f t="shared" si="24"/>
        <v>41062.071134259262</v>
      </c>
    </row>
    <row r="306" spans="1:21" ht="29" x14ac:dyDescent="0.3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>
        <f t="shared" si="20"/>
        <v>231.64705882352939</v>
      </c>
      <c r="P306">
        <f t="shared" si="21"/>
        <v>232</v>
      </c>
      <c r="Q306" s="16">
        <f t="shared" si="22"/>
        <v>106.43243243243244</v>
      </c>
      <c r="R306" s="9" t="s">
        <v>8315</v>
      </c>
      <c r="S306" t="s">
        <v>8320</v>
      </c>
      <c r="T306" s="13">
        <f t="shared" si="23"/>
        <v>41114.094872685186</v>
      </c>
      <c r="U306" s="13">
        <f t="shared" si="24"/>
        <v>41153.083333333336</v>
      </c>
    </row>
    <row r="307" spans="1:21" ht="43.5" x14ac:dyDescent="0.3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>
        <f t="shared" si="20"/>
        <v>130.33333333333331</v>
      </c>
      <c r="P307">
        <f t="shared" si="21"/>
        <v>131</v>
      </c>
      <c r="Q307" s="16">
        <f t="shared" si="22"/>
        <v>51.719576719576722</v>
      </c>
      <c r="R307" s="9" t="s">
        <v>8315</v>
      </c>
      <c r="S307" t="s">
        <v>8320</v>
      </c>
      <c r="T307" s="13">
        <f t="shared" si="23"/>
        <v>40948.630196759259</v>
      </c>
      <c r="U307" s="13">
        <f t="shared" si="24"/>
        <v>40978.630196759259</v>
      </c>
    </row>
    <row r="308" spans="1:21" ht="29" x14ac:dyDescent="0.3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>
        <f t="shared" si="20"/>
        <v>292.89999999999998</v>
      </c>
      <c r="P308">
        <f t="shared" si="21"/>
        <v>293</v>
      </c>
      <c r="Q308" s="16">
        <f t="shared" si="22"/>
        <v>36.612499999999997</v>
      </c>
      <c r="R308" s="9" t="s">
        <v>8315</v>
      </c>
      <c r="S308" t="s">
        <v>8320</v>
      </c>
      <c r="T308" s="13">
        <f t="shared" si="23"/>
        <v>41333.837187500001</v>
      </c>
      <c r="U308" s="13">
        <f t="shared" si="24"/>
        <v>41353.795520833337</v>
      </c>
    </row>
    <row r="309" spans="1:21" x14ac:dyDescent="0.3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>
        <f t="shared" si="20"/>
        <v>111.31818181818183</v>
      </c>
      <c r="P309">
        <f t="shared" si="21"/>
        <v>112</v>
      </c>
      <c r="Q309" s="16">
        <f t="shared" si="22"/>
        <v>42.517361111111114</v>
      </c>
      <c r="R309" s="9" t="s">
        <v>8315</v>
      </c>
      <c r="S309" t="s">
        <v>8320</v>
      </c>
      <c r="T309" s="13">
        <f t="shared" si="23"/>
        <v>41282.944456018515</v>
      </c>
      <c r="U309" s="13">
        <f t="shared" si="24"/>
        <v>41312.944456018515</v>
      </c>
    </row>
    <row r="310" spans="1:21" ht="43.5" x14ac:dyDescent="0.3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>
        <f t="shared" si="20"/>
        <v>105.56666666666668</v>
      </c>
      <c r="P310">
        <f t="shared" si="21"/>
        <v>106</v>
      </c>
      <c r="Q310" s="16">
        <f t="shared" si="22"/>
        <v>62.712871287128714</v>
      </c>
      <c r="R310" s="9" t="s">
        <v>8315</v>
      </c>
      <c r="S310" t="s">
        <v>8320</v>
      </c>
      <c r="T310" s="13">
        <f t="shared" si="23"/>
        <v>40567.694560185184</v>
      </c>
      <c r="U310" s="13">
        <f t="shared" si="24"/>
        <v>40612.694560185184</v>
      </c>
    </row>
    <row r="311" spans="1:21" ht="43.5" x14ac:dyDescent="0.3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>
        <f t="shared" si="20"/>
        <v>118.94444444444446</v>
      </c>
      <c r="P311">
        <f t="shared" si="21"/>
        <v>119</v>
      </c>
      <c r="Q311" s="16">
        <f t="shared" si="22"/>
        <v>89.957983193277315</v>
      </c>
      <c r="R311" s="9" t="s">
        <v>8315</v>
      </c>
      <c r="S311" t="s">
        <v>8320</v>
      </c>
      <c r="T311" s="13">
        <f t="shared" si="23"/>
        <v>41134.751550925925</v>
      </c>
      <c r="U311" s="13">
        <f t="shared" si="24"/>
        <v>41155.751550925925</v>
      </c>
    </row>
    <row r="312" spans="1:21" ht="43.5" x14ac:dyDescent="0.3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>
        <f t="shared" si="20"/>
        <v>104.129</v>
      </c>
      <c r="P312">
        <f t="shared" si="21"/>
        <v>105</v>
      </c>
      <c r="Q312" s="16">
        <f t="shared" si="22"/>
        <v>28.924722222222222</v>
      </c>
      <c r="R312" s="9" t="s">
        <v>8315</v>
      </c>
      <c r="S312" t="s">
        <v>8320</v>
      </c>
      <c r="T312" s="13">
        <f t="shared" si="23"/>
        <v>40821.183136574073</v>
      </c>
      <c r="U312" s="13">
        <f t="shared" si="24"/>
        <v>40836.083333333336</v>
      </c>
    </row>
    <row r="313" spans="1:21" ht="43.5" x14ac:dyDescent="0.3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>
        <f t="shared" si="20"/>
        <v>104.10165000000001</v>
      </c>
      <c r="P313">
        <f t="shared" si="21"/>
        <v>105</v>
      </c>
      <c r="Q313" s="16">
        <f t="shared" si="22"/>
        <v>138.8022</v>
      </c>
      <c r="R313" s="9" t="s">
        <v>8315</v>
      </c>
      <c r="S313" t="s">
        <v>8320</v>
      </c>
      <c r="T313" s="13">
        <f t="shared" si="23"/>
        <v>40868.219814814816</v>
      </c>
      <c r="U313" s="13">
        <f t="shared" si="24"/>
        <v>40909.332638888889</v>
      </c>
    </row>
    <row r="314" spans="1:21" ht="58" x14ac:dyDescent="0.3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>
        <f t="shared" si="20"/>
        <v>111.87499999999999</v>
      </c>
      <c r="P314">
        <f t="shared" si="21"/>
        <v>112</v>
      </c>
      <c r="Q314" s="16">
        <f t="shared" si="22"/>
        <v>61.301369863013697</v>
      </c>
      <c r="R314" s="9" t="s">
        <v>8315</v>
      </c>
      <c r="S314" t="s">
        <v>8320</v>
      </c>
      <c r="T314" s="13">
        <f t="shared" si="23"/>
        <v>41348.877685185187</v>
      </c>
      <c r="U314" s="13">
        <f t="shared" si="24"/>
        <v>41378.877685185187</v>
      </c>
    </row>
    <row r="315" spans="1:21" ht="58" x14ac:dyDescent="0.3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>
        <f t="shared" si="20"/>
        <v>104.73529411764706</v>
      </c>
      <c r="P315">
        <f t="shared" si="21"/>
        <v>105</v>
      </c>
      <c r="Q315" s="16">
        <f t="shared" si="22"/>
        <v>80.202702702702709</v>
      </c>
      <c r="R315" s="9" t="s">
        <v>8315</v>
      </c>
      <c r="S315" t="s">
        <v>8320</v>
      </c>
      <c r="T315" s="13">
        <f t="shared" si="23"/>
        <v>40357.227939814817</v>
      </c>
      <c r="U315" s="13">
        <f t="shared" si="24"/>
        <v>40401.665972222225</v>
      </c>
    </row>
    <row r="316" spans="1:21" ht="43.5" x14ac:dyDescent="0.3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>
        <f t="shared" si="20"/>
        <v>385.15000000000003</v>
      </c>
      <c r="P316">
        <f t="shared" si="21"/>
        <v>386</v>
      </c>
      <c r="Q316" s="16">
        <f t="shared" si="22"/>
        <v>32.095833333333331</v>
      </c>
      <c r="R316" s="9" t="s">
        <v>8315</v>
      </c>
      <c r="S316" t="s">
        <v>8320</v>
      </c>
      <c r="T316" s="13">
        <f t="shared" si="23"/>
        <v>41304.833194444444</v>
      </c>
      <c r="U316" s="13">
        <f t="shared" si="24"/>
        <v>41334.833194444444</v>
      </c>
    </row>
    <row r="317" spans="1:21" ht="43.5" x14ac:dyDescent="0.3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>
        <f t="shared" si="20"/>
        <v>101.248</v>
      </c>
      <c r="P317">
        <f t="shared" si="21"/>
        <v>102</v>
      </c>
      <c r="Q317" s="16">
        <f t="shared" si="22"/>
        <v>200.88888888888889</v>
      </c>
      <c r="R317" s="9" t="s">
        <v>8315</v>
      </c>
      <c r="S317" t="s">
        <v>8320</v>
      </c>
      <c r="T317" s="13">
        <f t="shared" si="23"/>
        <v>41113.77238425926</v>
      </c>
      <c r="U317" s="13">
        <f t="shared" si="24"/>
        <v>41143.77238425926</v>
      </c>
    </row>
    <row r="318" spans="1:21" ht="29" x14ac:dyDescent="0.3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>
        <f t="shared" si="20"/>
        <v>113.77333333333333</v>
      </c>
      <c r="P318">
        <f t="shared" si="21"/>
        <v>114</v>
      </c>
      <c r="Q318" s="16">
        <f t="shared" si="22"/>
        <v>108.01265822784811</v>
      </c>
      <c r="R318" s="9" t="s">
        <v>8315</v>
      </c>
      <c r="S318" t="s">
        <v>8320</v>
      </c>
      <c r="T318" s="13">
        <f t="shared" si="23"/>
        <v>41950.923576388886</v>
      </c>
      <c r="U318" s="13">
        <f t="shared" si="24"/>
        <v>41984.207638888889</v>
      </c>
    </row>
    <row r="319" spans="1:21" ht="43.5" x14ac:dyDescent="0.3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>
        <f t="shared" si="20"/>
        <v>100.80333333333333</v>
      </c>
      <c r="P319">
        <f t="shared" si="21"/>
        <v>101</v>
      </c>
      <c r="Q319" s="16">
        <f t="shared" si="22"/>
        <v>95.699367088607602</v>
      </c>
      <c r="R319" s="9" t="s">
        <v>8315</v>
      </c>
      <c r="S319" t="s">
        <v>8320</v>
      </c>
      <c r="T319" s="13">
        <f t="shared" si="23"/>
        <v>41589.676886574074</v>
      </c>
      <c r="U319" s="13">
        <f t="shared" si="24"/>
        <v>41619.676886574074</v>
      </c>
    </row>
    <row r="320" spans="1:21" ht="43.5" x14ac:dyDescent="0.3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>
        <f t="shared" si="20"/>
        <v>283.32</v>
      </c>
      <c r="P320">
        <f t="shared" si="21"/>
        <v>284</v>
      </c>
      <c r="Q320" s="16">
        <f t="shared" si="22"/>
        <v>49.880281690140848</v>
      </c>
      <c r="R320" s="9" t="s">
        <v>8315</v>
      </c>
      <c r="S320" t="s">
        <v>8320</v>
      </c>
      <c r="T320" s="13">
        <f t="shared" si="23"/>
        <v>41330.038784722223</v>
      </c>
      <c r="U320" s="13">
        <f t="shared" si="24"/>
        <v>41359.997118055559</v>
      </c>
    </row>
    <row r="321" spans="1:21" ht="58" x14ac:dyDescent="0.3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>
        <f t="shared" si="20"/>
        <v>112.68</v>
      </c>
      <c r="P321">
        <f t="shared" si="21"/>
        <v>113</v>
      </c>
      <c r="Q321" s="16">
        <f t="shared" si="22"/>
        <v>110.47058823529412</v>
      </c>
      <c r="R321" s="9" t="s">
        <v>8315</v>
      </c>
      <c r="S321" t="s">
        <v>8320</v>
      </c>
      <c r="T321" s="13">
        <f t="shared" si="23"/>
        <v>40123.83829861111</v>
      </c>
      <c r="U321" s="13">
        <f t="shared" si="24"/>
        <v>40211.332638888889</v>
      </c>
    </row>
    <row r="322" spans="1:21" ht="43.5" x14ac:dyDescent="0.3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>
        <f t="shared" si="20"/>
        <v>106.58000000000001</v>
      </c>
      <c r="P322">
        <f t="shared" si="21"/>
        <v>107</v>
      </c>
      <c r="Q322" s="16">
        <f t="shared" si="22"/>
        <v>134.91139240506328</v>
      </c>
      <c r="R322" s="9" t="s">
        <v>8315</v>
      </c>
      <c r="S322" t="s">
        <v>8320</v>
      </c>
      <c r="T322" s="13">
        <f t="shared" si="23"/>
        <v>42331.551307870366</v>
      </c>
      <c r="U322" s="13">
        <f t="shared" si="24"/>
        <v>42360.958333333328</v>
      </c>
    </row>
    <row r="323" spans="1:21" ht="43.5" x14ac:dyDescent="0.3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>
        <f t="shared" ref="O323:O386" si="25">((E323)/(D323))*100</f>
        <v>102.66285714285715</v>
      </c>
      <c r="P323">
        <f t="shared" ref="P323:P386" si="26">ROUNDUP(O323,0)</f>
        <v>103</v>
      </c>
      <c r="Q323" s="16">
        <f t="shared" ref="Q323:Q386" si="27">E323/L323</f>
        <v>106.62314540059347</v>
      </c>
      <c r="R323" s="9" t="s">
        <v>8315</v>
      </c>
      <c r="S323" t="s">
        <v>8320</v>
      </c>
      <c r="T323" s="13">
        <f t="shared" ref="T323:T386" si="28">(((J323/60)/60)/24)+DATE(1970,1,1)</f>
        <v>42647.446597222224</v>
      </c>
      <c r="U323" s="13">
        <f t="shared" ref="U323:U386" si="29">(((I323/60)/60)/24)+DATE(1970,1,1)</f>
        <v>42682.488263888896</v>
      </c>
    </row>
    <row r="324" spans="1:21" ht="43.5" x14ac:dyDescent="0.3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>
        <f t="shared" si="25"/>
        <v>107.91200000000001</v>
      </c>
      <c r="P324">
        <f t="shared" si="26"/>
        <v>108</v>
      </c>
      <c r="Q324" s="16">
        <f t="shared" si="27"/>
        <v>145.04301075268816</v>
      </c>
      <c r="R324" s="9" t="s">
        <v>8315</v>
      </c>
      <c r="S324" t="s">
        <v>8320</v>
      </c>
      <c r="T324" s="13">
        <f t="shared" si="28"/>
        <v>42473.57</v>
      </c>
      <c r="U324" s="13">
        <f t="shared" si="29"/>
        <v>42503.57</v>
      </c>
    </row>
    <row r="325" spans="1:21" ht="43.5" x14ac:dyDescent="0.3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>
        <f t="shared" si="25"/>
        <v>123.07407407407408</v>
      </c>
      <c r="P325">
        <f t="shared" si="26"/>
        <v>124</v>
      </c>
      <c r="Q325" s="16">
        <f t="shared" si="27"/>
        <v>114.58620689655173</v>
      </c>
      <c r="R325" s="9" t="s">
        <v>8315</v>
      </c>
      <c r="S325" t="s">
        <v>8320</v>
      </c>
      <c r="T325" s="13">
        <f t="shared" si="28"/>
        <v>42697.32136574074</v>
      </c>
      <c r="U325" s="13">
        <f t="shared" si="29"/>
        <v>42725.332638888889</v>
      </c>
    </row>
    <row r="326" spans="1:21" ht="43.5" x14ac:dyDescent="0.3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>
        <f t="shared" si="25"/>
        <v>101.6</v>
      </c>
      <c r="P326">
        <f t="shared" si="26"/>
        <v>102</v>
      </c>
      <c r="Q326" s="16">
        <f t="shared" si="27"/>
        <v>105.3170731707317</v>
      </c>
      <c r="R326" s="9" t="s">
        <v>8315</v>
      </c>
      <c r="S326" t="s">
        <v>8320</v>
      </c>
      <c r="T326" s="13">
        <f t="shared" si="28"/>
        <v>42184.626250000001</v>
      </c>
      <c r="U326" s="13">
        <f t="shared" si="29"/>
        <v>42217.626250000001</v>
      </c>
    </row>
    <row r="327" spans="1:21" ht="43.5" x14ac:dyDescent="0.3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>
        <f t="shared" si="25"/>
        <v>104.396</v>
      </c>
      <c r="P327">
        <f t="shared" si="26"/>
        <v>105</v>
      </c>
      <c r="Q327" s="16">
        <f t="shared" si="27"/>
        <v>70.921195652173907</v>
      </c>
      <c r="R327" s="9" t="s">
        <v>8315</v>
      </c>
      <c r="S327" t="s">
        <v>8320</v>
      </c>
      <c r="T327" s="13">
        <f t="shared" si="28"/>
        <v>42689.187881944439</v>
      </c>
      <c r="U327" s="13">
        <f t="shared" si="29"/>
        <v>42724.187881944439</v>
      </c>
    </row>
    <row r="328" spans="1:21" ht="43.5" x14ac:dyDescent="0.3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>
        <f t="shared" si="25"/>
        <v>112.92973333333333</v>
      </c>
      <c r="P328">
        <f t="shared" si="26"/>
        <v>113</v>
      </c>
      <c r="Q328" s="16">
        <f t="shared" si="27"/>
        <v>147.17167680278018</v>
      </c>
      <c r="R328" s="9" t="s">
        <v>8315</v>
      </c>
      <c r="S328" t="s">
        <v>8320</v>
      </c>
      <c r="T328" s="13">
        <f t="shared" si="28"/>
        <v>42775.314884259264</v>
      </c>
      <c r="U328" s="13">
        <f t="shared" si="29"/>
        <v>42808.956250000003</v>
      </c>
    </row>
    <row r="329" spans="1:21" ht="43.5" x14ac:dyDescent="0.3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>
        <f t="shared" si="25"/>
        <v>136.4</v>
      </c>
      <c r="P329">
        <f t="shared" si="26"/>
        <v>137</v>
      </c>
      <c r="Q329" s="16">
        <f t="shared" si="27"/>
        <v>160.47058823529412</v>
      </c>
      <c r="R329" s="9" t="s">
        <v>8315</v>
      </c>
      <c r="S329" t="s">
        <v>8320</v>
      </c>
      <c r="T329" s="13">
        <f t="shared" si="28"/>
        <v>42058.235289351855</v>
      </c>
      <c r="U329" s="13">
        <f t="shared" si="29"/>
        <v>42085.333333333328</v>
      </c>
    </row>
    <row r="330" spans="1:21" ht="43.5" x14ac:dyDescent="0.3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>
        <f t="shared" si="25"/>
        <v>103.61439999999999</v>
      </c>
      <c r="P330">
        <f t="shared" si="26"/>
        <v>104</v>
      </c>
      <c r="Q330" s="16">
        <f t="shared" si="27"/>
        <v>156.04578313253012</v>
      </c>
      <c r="R330" s="9" t="s">
        <v>8315</v>
      </c>
      <c r="S330" t="s">
        <v>8320</v>
      </c>
      <c r="T330" s="13">
        <f t="shared" si="28"/>
        <v>42278.946620370371</v>
      </c>
      <c r="U330" s="13">
        <f t="shared" si="29"/>
        <v>42309.166666666672</v>
      </c>
    </row>
    <row r="331" spans="1:21" ht="43.5" x14ac:dyDescent="0.3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>
        <f t="shared" si="25"/>
        <v>105.5</v>
      </c>
      <c r="P331">
        <f t="shared" si="26"/>
        <v>106</v>
      </c>
      <c r="Q331" s="16">
        <f t="shared" si="27"/>
        <v>63.17365269461078</v>
      </c>
      <c r="R331" s="9" t="s">
        <v>8315</v>
      </c>
      <c r="S331" t="s">
        <v>8320</v>
      </c>
      <c r="T331" s="13">
        <f t="shared" si="28"/>
        <v>42291.46674768519</v>
      </c>
      <c r="U331" s="13">
        <f t="shared" si="29"/>
        <v>42315.166666666672</v>
      </c>
    </row>
    <row r="332" spans="1:21" ht="43.5" x14ac:dyDescent="0.3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>
        <f t="shared" si="25"/>
        <v>101.82857142857142</v>
      </c>
      <c r="P332">
        <f t="shared" si="26"/>
        <v>102</v>
      </c>
      <c r="Q332" s="16">
        <f t="shared" si="27"/>
        <v>104.82352941176471</v>
      </c>
      <c r="R332" s="9" t="s">
        <v>8315</v>
      </c>
      <c r="S332" t="s">
        <v>8320</v>
      </c>
      <c r="T332" s="13">
        <f t="shared" si="28"/>
        <v>41379.515775462962</v>
      </c>
      <c r="U332" s="13">
        <f t="shared" si="29"/>
        <v>41411.165972222225</v>
      </c>
    </row>
    <row r="333" spans="1:21" ht="43.5" x14ac:dyDescent="0.3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>
        <f t="shared" si="25"/>
        <v>106.60499999999999</v>
      </c>
      <c r="P333">
        <f t="shared" si="26"/>
        <v>107</v>
      </c>
      <c r="Q333" s="16">
        <f t="shared" si="27"/>
        <v>97.356164383561648</v>
      </c>
      <c r="R333" s="9" t="s">
        <v>8315</v>
      </c>
      <c r="S333" t="s">
        <v>8320</v>
      </c>
      <c r="T333" s="13">
        <f t="shared" si="28"/>
        <v>42507.581412037034</v>
      </c>
      <c r="U333" s="13">
        <f t="shared" si="29"/>
        <v>42538.581412037034</v>
      </c>
    </row>
    <row r="334" spans="1:21" ht="43.5" x14ac:dyDescent="0.3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>
        <f t="shared" si="25"/>
        <v>113.015</v>
      </c>
      <c r="P334">
        <f t="shared" si="26"/>
        <v>114</v>
      </c>
      <c r="Q334" s="16">
        <f t="shared" si="27"/>
        <v>203.63063063063063</v>
      </c>
      <c r="R334" s="9" t="s">
        <v>8315</v>
      </c>
      <c r="S334" t="s">
        <v>8320</v>
      </c>
      <c r="T334" s="13">
        <f t="shared" si="28"/>
        <v>42263.680289351847</v>
      </c>
      <c r="U334" s="13">
        <f t="shared" si="29"/>
        <v>42305.333333333328</v>
      </c>
    </row>
    <row r="335" spans="1:21" ht="43.5" x14ac:dyDescent="0.3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>
        <f t="shared" si="25"/>
        <v>125.22750000000001</v>
      </c>
      <c r="P335">
        <f t="shared" si="26"/>
        <v>126</v>
      </c>
      <c r="Q335" s="16">
        <f t="shared" si="27"/>
        <v>188.31203007518798</v>
      </c>
      <c r="R335" s="9" t="s">
        <v>8315</v>
      </c>
      <c r="S335" t="s">
        <v>8320</v>
      </c>
      <c r="T335" s="13">
        <f t="shared" si="28"/>
        <v>42437.636469907404</v>
      </c>
      <c r="U335" s="13">
        <f t="shared" si="29"/>
        <v>42467.59480324074</v>
      </c>
    </row>
    <row r="336" spans="1:21" ht="58" x14ac:dyDescent="0.3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>
        <f t="shared" si="25"/>
        <v>101.19</v>
      </c>
      <c r="P336">
        <f t="shared" si="26"/>
        <v>102</v>
      </c>
      <c r="Q336" s="16">
        <f t="shared" si="27"/>
        <v>146.65217391304347</v>
      </c>
      <c r="R336" s="9" t="s">
        <v>8315</v>
      </c>
      <c r="S336" t="s">
        <v>8320</v>
      </c>
      <c r="T336" s="13">
        <f t="shared" si="28"/>
        <v>42101.682372685187</v>
      </c>
      <c r="U336" s="13">
        <f t="shared" si="29"/>
        <v>42139.791666666672</v>
      </c>
    </row>
    <row r="337" spans="1:21" ht="43.5" x14ac:dyDescent="0.3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>
        <f t="shared" si="25"/>
        <v>102.76470588235294</v>
      </c>
      <c r="P337">
        <f t="shared" si="26"/>
        <v>103</v>
      </c>
      <c r="Q337" s="16">
        <f t="shared" si="27"/>
        <v>109.1875</v>
      </c>
      <c r="R337" s="9" t="s">
        <v>8315</v>
      </c>
      <c r="S337" t="s">
        <v>8320</v>
      </c>
      <c r="T337" s="13">
        <f t="shared" si="28"/>
        <v>42101.737442129626</v>
      </c>
      <c r="U337" s="13">
        <f t="shared" si="29"/>
        <v>42132.916666666672</v>
      </c>
    </row>
    <row r="338" spans="1:21" ht="43.5" x14ac:dyDescent="0.3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>
        <f t="shared" si="25"/>
        <v>116.83911999999998</v>
      </c>
      <c r="P338">
        <f t="shared" si="26"/>
        <v>117</v>
      </c>
      <c r="Q338" s="16">
        <f t="shared" si="27"/>
        <v>59.249046653144013</v>
      </c>
      <c r="R338" s="9" t="s">
        <v>8315</v>
      </c>
      <c r="S338" t="s">
        <v>8320</v>
      </c>
      <c r="T338" s="13">
        <f t="shared" si="28"/>
        <v>42291.596273148149</v>
      </c>
      <c r="U338" s="13">
        <f t="shared" si="29"/>
        <v>42321.637939814813</v>
      </c>
    </row>
    <row r="339" spans="1:21" ht="43.5" x14ac:dyDescent="0.3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>
        <f t="shared" si="25"/>
        <v>101.16833333333335</v>
      </c>
      <c r="P339">
        <f t="shared" si="26"/>
        <v>102</v>
      </c>
      <c r="Q339" s="16">
        <f t="shared" si="27"/>
        <v>97.904838709677421</v>
      </c>
      <c r="R339" s="9" t="s">
        <v>8315</v>
      </c>
      <c r="S339" t="s">
        <v>8320</v>
      </c>
      <c r="T339" s="13">
        <f t="shared" si="28"/>
        <v>42047.128564814819</v>
      </c>
      <c r="U339" s="13">
        <f t="shared" si="29"/>
        <v>42077.086898148147</v>
      </c>
    </row>
    <row r="340" spans="1:21" ht="43.5" x14ac:dyDescent="0.3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>
        <f t="shared" si="25"/>
        <v>110.13360000000002</v>
      </c>
      <c r="P340">
        <f t="shared" si="26"/>
        <v>111</v>
      </c>
      <c r="Q340" s="16">
        <f t="shared" si="27"/>
        <v>70.000169491525426</v>
      </c>
      <c r="R340" s="9" t="s">
        <v>8315</v>
      </c>
      <c r="S340" t="s">
        <v>8320</v>
      </c>
      <c r="T340" s="13">
        <f t="shared" si="28"/>
        <v>42559.755671296298</v>
      </c>
      <c r="U340" s="13">
        <f t="shared" si="29"/>
        <v>42616.041666666672</v>
      </c>
    </row>
    <row r="341" spans="1:21" ht="43.5" x14ac:dyDescent="0.3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>
        <f t="shared" si="25"/>
        <v>108.08333333333333</v>
      </c>
      <c r="P341">
        <f t="shared" si="26"/>
        <v>109</v>
      </c>
      <c r="Q341" s="16">
        <f t="shared" si="27"/>
        <v>72.865168539325836</v>
      </c>
      <c r="R341" s="9" t="s">
        <v>8315</v>
      </c>
      <c r="S341" t="s">
        <v>8320</v>
      </c>
      <c r="T341" s="13">
        <f t="shared" si="28"/>
        <v>42093.760046296295</v>
      </c>
      <c r="U341" s="13">
        <f t="shared" si="29"/>
        <v>42123.760046296295</v>
      </c>
    </row>
    <row r="342" spans="1:21" ht="43.5" x14ac:dyDescent="0.3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>
        <f t="shared" si="25"/>
        <v>125.02285714285715</v>
      </c>
      <c r="P342">
        <f t="shared" si="26"/>
        <v>126</v>
      </c>
      <c r="Q342" s="16">
        <f t="shared" si="27"/>
        <v>146.34782608695653</v>
      </c>
      <c r="R342" s="9" t="s">
        <v>8315</v>
      </c>
      <c r="S342" t="s">
        <v>8320</v>
      </c>
      <c r="T342" s="13">
        <f t="shared" si="28"/>
        <v>42772.669062500005</v>
      </c>
      <c r="U342" s="13">
        <f t="shared" si="29"/>
        <v>42802.875</v>
      </c>
    </row>
    <row r="343" spans="1:21" ht="43.5" x14ac:dyDescent="0.3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>
        <f t="shared" si="25"/>
        <v>106.71428571428572</v>
      </c>
      <c r="P343">
        <f t="shared" si="26"/>
        <v>107</v>
      </c>
      <c r="Q343" s="16">
        <f t="shared" si="27"/>
        <v>67.909090909090907</v>
      </c>
      <c r="R343" s="9" t="s">
        <v>8315</v>
      </c>
      <c r="S343" t="s">
        <v>8320</v>
      </c>
      <c r="T343" s="13">
        <f t="shared" si="28"/>
        <v>41894.879606481481</v>
      </c>
      <c r="U343" s="13">
        <f t="shared" si="29"/>
        <v>41913.165972222225</v>
      </c>
    </row>
    <row r="344" spans="1:21" ht="29" x14ac:dyDescent="0.3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>
        <f t="shared" si="25"/>
        <v>100.36639999999998</v>
      </c>
      <c r="P344">
        <f t="shared" si="26"/>
        <v>101</v>
      </c>
      <c r="Q344" s="16">
        <f t="shared" si="27"/>
        <v>169.85083076923075</v>
      </c>
      <c r="R344" s="9" t="s">
        <v>8315</v>
      </c>
      <c r="S344" t="s">
        <v>8320</v>
      </c>
      <c r="T344" s="13">
        <f t="shared" si="28"/>
        <v>42459.780844907407</v>
      </c>
      <c r="U344" s="13">
        <f t="shared" si="29"/>
        <v>42489.780844907407</v>
      </c>
    </row>
    <row r="345" spans="1:21" ht="58" x14ac:dyDescent="0.3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>
        <f t="shared" si="25"/>
        <v>102.02863333333335</v>
      </c>
      <c r="P345">
        <f t="shared" si="26"/>
        <v>103</v>
      </c>
      <c r="Q345" s="16">
        <f t="shared" si="27"/>
        <v>58.413339694656486</v>
      </c>
      <c r="R345" s="9" t="s">
        <v>8315</v>
      </c>
      <c r="S345" t="s">
        <v>8320</v>
      </c>
      <c r="T345" s="13">
        <f t="shared" si="28"/>
        <v>41926.73778935185</v>
      </c>
      <c r="U345" s="13">
        <f t="shared" si="29"/>
        <v>41957.125</v>
      </c>
    </row>
    <row r="346" spans="1:21" ht="58" x14ac:dyDescent="0.3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>
        <f t="shared" si="25"/>
        <v>102.08358208955224</v>
      </c>
      <c r="P346">
        <f t="shared" si="26"/>
        <v>103</v>
      </c>
      <c r="Q346" s="16">
        <f t="shared" si="27"/>
        <v>119.99298245614035</v>
      </c>
      <c r="R346" s="9" t="s">
        <v>8315</v>
      </c>
      <c r="S346" t="s">
        <v>8320</v>
      </c>
      <c r="T346" s="13">
        <f t="shared" si="28"/>
        <v>42111.970995370371</v>
      </c>
      <c r="U346" s="13">
        <f t="shared" si="29"/>
        <v>42156.097222222219</v>
      </c>
    </row>
    <row r="347" spans="1:21" ht="43.5" x14ac:dyDescent="0.3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>
        <f t="shared" si="25"/>
        <v>123.27586206896552</v>
      </c>
      <c r="P347">
        <f t="shared" si="26"/>
        <v>124</v>
      </c>
      <c r="Q347" s="16">
        <f t="shared" si="27"/>
        <v>99.860335195530723</v>
      </c>
      <c r="R347" s="9" t="s">
        <v>8315</v>
      </c>
      <c r="S347" t="s">
        <v>8320</v>
      </c>
      <c r="T347" s="13">
        <f t="shared" si="28"/>
        <v>42114.944328703699</v>
      </c>
      <c r="U347" s="13">
        <f t="shared" si="29"/>
        <v>42144.944328703699</v>
      </c>
    </row>
    <row r="348" spans="1:21" ht="43.5" x14ac:dyDescent="0.3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>
        <f t="shared" si="25"/>
        <v>170.28880000000001</v>
      </c>
      <c r="P348">
        <f t="shared" si="26"/>
        <v>171</v>
      </c>
      <c r="Q348" s="16">
        <f t="shared" si="27"/>
        <v>90.579148936170213</v>
      </c>
      <c r="R348" s="9" t="s">
        <v>8315</v>
      </c>
      <c r="S348" t="s">
        <v>8320</v>
      </c>
      <c r="T348" s="13">
        <f t="shared" si="28"/>
        <v>42261.500243055561</v>
      </c>
      <c r="U348" s="13">
        <f t="shared" si="29"/>
        <v>42291.500243055561</v>
      </c>
    </row>
    <row r="349" spans="1:21" ht="43.5" x14ac:dyDescent="0.3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>
        <f t="shared" si="25"/>
        <v>111.59049999999999</v>
      </c>
      <c r="P349">
        <f t="shared" si="26"/>
        <v>112</v>
      </c>
      <c r="Q349" s="16">
        <f t="shared" si="27"/>
        <v>117.77361477572559</v>
      </c>
      <c r="R349" s="9" t="s">
        <v>8315</v>
      </c>
      <c r="S349" t="s">
        <v>8320</v>
      </c>
      <c r="T349" s="13">
        <f t="shared" si="28"/>
        <v>42292.495474537034</v>
      </c>
      <c r="U349" s="13">
        <f t="shared" si="29"/>
        <v>42322.537141203706</v>
      </c>
    </row>
    <row r="350" spans="1:21" ht="43.5" x14ac:dyDescent="0.3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>
        <f t="shared" si="25"/>
        <v>103</v>
      </c>
      <c r="P350">
        <f t="shared" si="26"/>
        <v>103</v>
      </c>
      <c r="Q350" s="16">
        <f t="shared" si="27"/>
        <v>86.554621848739501</v>
      </c>
      <c r="R350" s="9" t="s">
        <v>8315</v>
      </c>
      <c r="S350" t="s">
        <v>8320</v>
      </c>
      <c r="T350" s="13">
        <f t="shared" si="28"/>
        <v>42207.58699074074</v>
      </c>
      <c r="U350" s="13">
        <f t="shared" si="29"/>
        <v>42237.58699074074</v>
      </c>
    </row>
    <row r="351" spans="1:21" ht="43.5" x14ac:dyDescent="0.3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>
        <f t="shared" si="25"/>
        <v>106.63570159857905</v>
      </c>
      <c r="P351">
        <f t="shared" si="26"/>
        <v>107</v>
      </c>
      <c r="Q351" s="16">
        <f t="shared" si="27"/>
        <v>71.899281437125751</v>
      </c>
      <c r="R351" s="9" t="s">
        <v>8315</v>
      </c>
      <c r="S351" t="s">
        <v>8320</v>
      </c>
      <c r="T351" s="13">
        <f t="shared" si="28"/>
        <v>42760.498935185184</v>
      </c>
      <c r="U351" s="13">
        <f t="shared" si="29"/>
        <v>42790.498935185184</v>
      </c>
    </row>
    <row r="352" spans="1:21" ht="43.5" x14ac:dyDescent="0.3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>
        <f t="shared" si="25"/>
        <v>114.75999999999999</v>
      </c>
      <c r="P352">
        <f t="shared" si="26"/>
        <v>115</v>
      </c>
      <c r="Q352" s="16">
        <f t="shared" si="27"/>
        <v>129.81900452488688</v>
      </c>
      <c r="R352" s="9" t="s">
        <v>8315</v>
      </c>
      <c r="S352" t="s">
        <v>8320</v>
      </c>
      <c r="T352" s="13">
        <f t="shared" si="28"/>
        <v>42586.066076388888</v>
      </c>
      <c r="U352" s="13">
        <f t="shared" si="29"/>
        <v>42624.165972222225</v>
      </c>
    </row>
    <row r="353" spans="1:21" ht="58" x14ac:dyDescent="0.3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>
        <f t="shared" si="25"/>
        <v>127.34117647058822</v>
      </c>
      <c r="P353">
        <f t="shared" si="26"/>
        <v>128</v>
      </c>
      <c r="Q353" s="16">
        <f t="shared" si="27"/>
        <v>44.912863070539416</v>
      </c>
      <c r="R353" s="9" t="s">
        <v>8315</v>
      </c>
      <c r="S353" t="s">
        <v>8320</v>
      </c>
      <c r="T353" s="13">
        <f t="shared" si="28"/>
        <v>42427.964745370366</v>
      </c>
      <c r="U353" s="13">
        <f t="shared" si="29"/>
        <v>42467.923078703709</v>
      </c>
    </row>
    <row r="354" spans="1:21" ht="43.5" x14ac:dyDescent="0.3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>
        <f t="shared" si="25"/>
        <v>116.56</v>
      </c>
      <c r="P354">
        <f t="shared" si="26"/>
        <v>117</v>
      </c>
      <c r="Q354" s="16">
        <f t="shared" si="27"/>
        <v>40.755244755244753</v>
      </c>
      <c r="R354" s="9" t="s">
        <v>8315</v>
      </c>
      <c r="S354" t="s">
        <v>8320</v>
      </c>
      <c r="T354" s="13">
        <f t="shared" si="28"/>
        <v>41890.167453703703</v>
      </c>
      <c r="U354" s="13">
        <f t="shared" si="29"/>
        <v>41920.167453703703</v>
      </c>
    </row>
    <row r="355" spans="1:21" ht="58" x14ac:dyDescent="0.3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>
        <f t="shared" si="25"/>
        <v>108.61819426615318</v>
      </c>
      <c r="P355">
        <f t="shared" si="26"/>
        <v>109</v>
      </c>
      <c r="Q355" s="16">
        <f t="shared" si="27"/>
        <v>103.52394779771615</v>
      </c>
      <c r="R355" s="9" t="s">
        <v>8315</v>
      </c>
      <c r="S355" t="s">
        <v>8320</v>
      </c>
      <c r="T355" s="13">
        <f t="shared" si="28"/>
        <v>42297.791886574079</v>
      </c>
      <c r="U355" s="13">
        <f t="shared" si="29"/>
        <v>42327.833553240736</v>
      </c>
    </row>
    <row r="356" spans="1:21" ht="43.5" x14ac:dyDescent="0.3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>
        <f t="shared" si="25"/>
        <v>103.94285714285714</v>
      </c>
      <c r="P356">
        <f t="shared" si="26"/>
        <v>104</v>
      </c>
      <c r="Q356" s="16">
        <f t="shared" si="27"/>
        <v>125.44827586206897</v>
      </c>
      <c r="R356" s="9" t="s">
        <v>8315</v>
      </c>
      <c r="S356" t="s">
        <v>8320</v>
      </c>
      <c r="T356" s="13">
        <f t="shared" si="28"/>
        <v>42438.827789351853</v>
      </c>
      <c r="U356" s="13">
        <f t="shared" si="29"/>
        <v>42468.786122685182</v>
      </c>
    </row>
    <row r="357" spans="1:21" ht="43.5" x14ac:dyDescent="0.3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>
        <f t="shared" si="25"/>
        <v>116.25714285714285</v>
      </c>
      <c r="P357">
        <f t="shared" si="26"/>
        <v>117</v>
      </c>
      <c r="Q357" s="16">
        <f t="shared" si="27"/>
        <v>246.60606060606059</v>
      </c>
      <c r="R357" s="9" t="s">
        <v>8315</v>
      </c>
      <c r="S357" t="s">
        <v>8320</v>
      </c>
      <c r="T357" s="13">
        <f t="shared" si="28"/>
        <v>41943.293912037036</v>
      </c>
      <c r="U357" s="13">
        <f t="shared" si="29"/>
        <v>41974.3355787037</v>
      </c>
    </row>
    <row r="358" spans="1:21" ht="43.5" x14ac:dyDescent="0.3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>
        <f t="shared" si="25"/>
        <v>102.69239999999999</v>
      </c>
      <c r="P358">
        <f t="shared" si="26"/>
        <v>103</v>
      </c>
      <c r="Q358" s="16">
        <f t="shared" si="27"/>
        <v>79.401340206185566</v>
      </c>
      <c r="R358" s="9" t="s">
        <v>8315</v>
      </c>
      <c r="S358" t="s">
        <v>8320</v>
      </c>
      <c r="T358" s="13">
        <f t="shared" si="28"/>
        <v>42415.803159722222</v>
      </c>
      <c r="U358" s="13">
        <f t="shared" si="29"/>
        <v>42445.761493055557</v>
      </c>
    </row>
    <row r="359" spans="1:21" ht="58" x14ac:dyDescent="0.3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>
        <f t="shared" si="25"/>
        <v>174</v>
      </c>
      <c r="P359">
        <f t="shared" si="26"/>
        <v>174</v>
      </c>
      <c r="Q359" s="16">
        <f t="shared" si="27"/>
        <v>86.138613861386133</v>
      </c>
      <c r="R359" s="9" t="s">
        <v>8315</v>
      </c>
      <c r="S359" t="s">
        <v>8320</v>
      </c>
      <c r="T359" s="13">
        <f t="shared" si="28"/>
        <v>42078.222187499996</v>
      </c>
      <c r="U359" s="13">
        <f t="shared" si="29"/>
        <v>42118.222187499996</v>
      </c>
    </row>
    <row r="360" spans="1:21" ht="43.5" x14ac:dyDescent="0.3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>
        <f t="shared" si="25"/>
        <v>103.08800000000001</v>
      </c>
      <c r="P360">
        <f t="shared" si="26"/>
        <v>104</v>
      </c>
      <c r="Q360" s="16">
        <f t="shared" si="27"/>
        <v>193.04868913857678</v>
      </c>
      <c r="R360" s="9" t="s">
        <v>8315</v>
      </c>
      <c r="S360" t="s">
        <v>8320</v>
      </c>
      <c r="T360" s="13">
        <f t="shared" si="28"/>
        <v>42507.860196759255</v>
      </c>
      <c r="U360" s="13">
        <f t="shared" si="29"/>
        <v>42536.625</v>
      </c>
    </row>
    <row r="361" spans="1:21" ht="43.5" x14ac:dyDescent="0.3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>
        <f t="shared" si="25"/>
        <v>104.85537190082646</v>
      </c>
      <c r="P361">
        <f t="shared" si="26"/>
        <v>105</v>
      </c>
      <c r="Q361" s="16">
        <f t="shared" si="27"/>
        <v>84.023178807947019</v>
      </c>
      <c r="R361" s="9" t="s">
        <v>8315</v>
      </c>
      <c r="S361" t="s">
        <v>8320</v>
      </c>
      <c r="T361" s="13">
        <f t="shared" si="28"/>
        <v>41935.070486111108</v>
      </c>
      <c r="U361" s="13">
        <f t="shared" si="29"/>
        <v>41957.216666666667</v>
      </c>
    </row>
    <row r="362" spans="1:21" ht="43.5" x14ac:dyDescent="0.3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>
        <f t="shared" si="25"/>
        <v>101.375</v>
      </c>
      <c r="P362">
        <f t="shared" si="26"/>
        <v>102</v>
      </c>
      <c r="Q362" s="16">
        <f t="shared" si="27"/>
        <v>139.82758620689654</v>
      </c>
      <c r="R362" s="9" t="s">
        <v>8315</v>
      </c>
      <c r="S362" t="s">
        <v>8320</v>
      </c>
      <c r="T362" s="13">
        <f t="shared" si="28"/>
        <v>42163.897916666669</v>
      </c>
      <c r="U362" s="13">
        <f t="shared" si="29"/>
        <v>42208.132638888885</v>
      </c>
    </row>
    <row r="363" spans="1:21" ht="43.5" x14ac:dyDescent="0.3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>
        <f t="shared" si="25"/>
        <v>111.07699999999998</v>
      </c>
      <c r="P363">
        <f t="shared" si="26"/>
        <v>112</v>
      </c>
      <c r="Q363" s="16">
        <f t="shared" si="27"/>
        <v>109.82189265536722</v>
      </c>
      <c r="R363" s="9" t="s">
        <v>8315</v>
      </c>
      <c r="S363" t="s">
        <v>8320</v>
      </c>
      <c r="T363" s="13">
        <f t="shared" si="28"/>
        <v>41936.001226851848</v>
      </c>
      <c r="U363" s="13">
        <f t="shared" si="29"/>
        <v>41966.042893518519</v>
      </c>
    </row>
    <row r="364" spans="1:21" ht="58" x14ac:dyDescent="0.3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>
        <f t="shared" si="25"/>
        <v>124.15933781686496</v>
      </c>
      <c r="P364">
        <f t="shared" si="26"/>
        <v>125</v>
      </c>
      <c r="Q364" s="16">
        <f t="shared" si="27"/>
        <v>139.53488372093022</v>
      </c>
      <c r="R364" s="9" t="s">
        <v>8315</v>
      </c>
      <c r="S364" t="s">
        <v>8320</v>
      </c>
      <c r="T364" s="13">
        <f t="shared" si="28"/>
        <v>41837.210543981484</v>
      </c>
      <c r="U364" s="13">
        <f t="shared" si="29"/>
        <v>41859</v>
      </c>
    </row>
    <row r="365" spans="1:21" ht="58" x14ac:dyDescent="0.3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>
        <f t="shared" si="25"/>
        <v>101.33333333333334</v>
      </c>
      <c r="P365">
        <f t="shared" si="26"/>
        <v>102</v>
      </c>
      <c r="Q365" s="16">
        <f t="shared" si="27"/>
        <v>347.84615384615387</v>
      </c>
      <c r="R365" s="9" t="s">
        <v>8315</v>
      </c>
      <c r="S365" t="s">
        <v>8320</v>
      </c>
      <c r="T365" s="13">
        <f t="shared" si="28"/>
        <v>40255.744629629626</v>
      </c>
      <c r="U365" s="13">
        <f t="shared" si="29"/>
        <v>40300.806944444441</v>
      </c>
    </row>
    <row r="366" spans="1:21" ht="43.5" x14ac:dyDescent="0.3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>
        <f t="shared" si="25"/>
        <v>110.16142857142856</v>
      </c>
      <c r="P366">
        <f t="shared" si="26"/>
        <v>111</v>
      </c>
      <c r="Q366" s="16">
        <f t="shared" si="27"/>
        <v>68.24159292035398</v>
      </c>
      <c r="R366" s="9" t="s">
        <v>8315</v>
      </c>
      <c r="S366" t="s">
        <v>8320</v>
      </c>
      <c r="T366" s="13">
        <f t="shared" si="28"/>
        <v>41780.859629629631</v>
      </c>
      <c r="U366" s="13">
        <f t="shared" si="29"/>
        <v>41811.165972222225</v>
      </c>
    </row>
    <row r="367" spans="1:21" ht="43.5" x14ac:dyDescent="0.3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>
        <f t="shared" si="25"/>
        <v>103.97333333333334</v>
      </c>
      <c r="P367">
        <f t="shared" si="26"/>
        <v>104</v>
      </c>
      <c r="Q367" s="16">
        <f t="shared" si="27"/>
        <v>239.93846153846152</v>
      </c>
      <c r="R367" s="9" t="s">
        <v>8315</v>
      </c>
      <c r="S367" t="s">
        <v>8320</v>
      </c>
      <c r="T367" s="13">
        <f t="shared" si="28"/>
        <v>41668.606469907405</v>
      </c>
      <c r="U367" s="13">
        <f t="shared" si="29"/>
        <v>41698.606469907405</v>
      </c>
    </row>
    <row r="368" spans="1:21" ht="43.5" x14ac:dyDescent="0.3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>
        <f t="shared" si="25"/>
        <v>101.31578947368421</v>
      </c>
      <c r="P368">
        <f t="shared" si="26"/>
        <v>102</v>
      </c>
      <c r="Q368" s="16">
        <f t="shared" si="27"/>
        <v>287.31343283582089</v>
      </c>
      <c r="R368" s="9" t="s">
        <v>8315</v>
      </c>
      <c r="S368" t="s">
        <v>8320</v>
      </c>
      <c r="T368" s="13">
        <f t="shared" si="28"/>
        <v>41019.793032407404</v>
      </c>
      <c r="U368" s="13">
        <f t="shared" si="29"/>
        <v>41049.793032407404</v>
      </c>
    </row>
    <row r="369" spans="1:21" ht="43.5" x14ac:dyDescent="0.3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>
        <f t="shared" si="25"/>
        <v>103.3501</v>
      </c>
      <c r="P369">
        <f t="shared" si="26"/>
        <v>104</v>
      </c>
      <c r="Q369" s="16">
        <f t="shared" si="27"/>
        <v>86.84882352941176</v>
      </c>
      <c r="R369" s="9" t="s">
        <v>8315</v>
      </c>
      <c r="S369" t="s">
        <v>8320</v>
      </c>
      <c r="T369" s="13">
        <f t="shared" si="28"/>
        <v>41355.577291666668</v>
      </c>
      <c r="U369" s="13">
        <f t="shared" si="29"/>
        <v>41395.207638888889</v>
      </c>
    </row>
    <row r="370" spans="1:21" ht="43.5" x14ac:dyDescent="0.3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>
        <f t="shared" si="25"/>
        <v>104.11200000000001</v>
      </c>
      <c r="P370">
        <f t="shared" si="26"/>
        <v>105</v>
      </c>
      <c r="Q370" s="16">
        <f t="shared" si="27"/>
        <v>81.84905660377359</v>
      </c>
      <c r="R370" s="9" t="s">
        <v>8315</v>
      </c>
      <c r="S370" t="s">
        <v>8320</v>
      </c>
      <c r="T370" s="13">
        <f t="shared" si="28"/>
        <v>42043.605578703704</v>
      </c>
      <c r="U370" s="13">
        <f t="shared" si="29"/>
        <v>42078.563912037032</v>
      </c>
    </row>
    <row r="371" spans="1:21" ht="43.5" x14ac:dyDescent="0.3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>
        <f t="shared" si="25"/>
        <v>110.15569230769231</v>
      </c>
      <c r="P371">
        <f t="shared" si="26"/>
        <v>111</v>
      </c>
      <c r="Q371" s="16">
        <f t="shared" si="27"/>
        <v>42.874970059880241</v>
      </c>
      <c r="R371" s="9" t="s">
        <v>8315</v>
      </c>
      <c r="S371" t="s">
        <v>8320</v>
      </c>
      <c r="T371" s="13">
        <f t="shared" si="28"/>
        <v>40893.551724537036</v>
      </c>
      <c r="U371" s="13">
        <f t="shared" si="29"/>
        <v>40923.551724537036</v>
      </c>
    </row>
    <row r="372" spans="1:21" ht="43.5" x14ac:dyDescent="0.3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>
        <f t="shared" si="25"/>
        <v>122.02</v>
      </c>
      <c r="P372">
        <f t="shared" si="26"/>
        <v>123</v>
      </c>
      <c r="Q372" s="16">
        <f t="shared" si="27"/>
        <v>709.41860465116281</v>
      </c>
      <c r="R372" s="9" t="s">
        <v>8315</v>
      </c>
      <c r="S372" t="s">
        <v>8320</v>
      </c>
      <c r="T372" s="13">
        <f t="shared" si="28"/>
        <v>42711.795138888891</v>
      </c>
      <c r="U372" s="13">
        <f t="shared" si="29"/>
        <v>42741.795138888891</v>
      </c>
    </row>
    <row r="373" spans="1:21" ht="58" x14ac:dyDescent="0.3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>
        <f t="shared" si="25"/>
        <v>114.16866666666667</v>
      </c>
      <c r="P373">
        <f t="shared" si="26"/>
        <v>115</v>
      </c>
      <c r="Q373" s="16">
        <f t="shared" si="27"/>
        <v>161.25517890772127</v>
      </c>
      <c r="R373" s="9" t="s">
        <v>8315</v>
      </c>
      <c r="S373" t="s">
        <v>8320</v>
      </c>
      <c r="T373" s="13">
        <f t="shared" si="28"/>
        <v>41261.767812500002</v>
      </c>
      <c r="U373" s="13">
        <f t="shared" si="29"/>
        <v>41306.767812500002</v>
      </c>
    </row>
    <row r="374" spans="1:21" ht="29" x14ac:dyDescent="0.3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>
        <f t="shared" si="25"/>
        <v>125.33333333333334</v>
      </c>
      <c r="P374">
        <f t="shared" si="26"/>
        <v>126</v>
      </c>
      <c r="Q374" s="16">
        <f t="shared" si="27"/>
        <v>41.777777777777779</v>
      </c>
      <c r="R374" s="9" t="s">
        <v>8315</v>
      </c>
      <c r="S374" t="s">
        <v>8320</v>
      </c>
      <c r="T374" s="13">
        <f t="shared" si="28"/>
        <v>42425.576898148152</v>
      </c>
      <c r="U374" s="13">
        <f t="shared" si="29"/>
        <v>42465.666666666672</v>
      </c>
    </row>
    <row r="375" spans="1:21" ht="43.5" x14ac:dyDescent="0.3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>
        <f t="shared" si="25"/>
        <v>106.66666666666667</v>
      </c>
      <c r="P375">
        <f t="shared" si="26"/>
        <v>107</v>
      </c>
      <c r="Q375" s="16">
        <f t="shared" si="27"/>
        <v>89.887640449438209</v>
      </c>
      <c r="R375" s="9" t="s">
        <v>8315</v>
      </c>
      <c r="S375" t="s">
        <v>8320</v>
      </c>
      <c r="T375" s="13">
        <f t="shared" si="28"/>
        <v>41078.91201388889</v>
      </c>
      <c r="U375" s="13">
        <f t="shared" si="29"/>
        <v>41108.91201388889</v>
      </c>
    </row>
    <row r="376" spans="1:21" ht="43.5" x14ac:dyDescent="0.3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>
        <f t="shared" si="25"/>
        <v>130.65</v>
      </c>
      <c r="P376">
        <f t="shared" si="26"/>
        <v>131</v>
      </c>
      <c r="Q376" s="16">
        <f t="shared" si="27"/>
        <v>45.051724137931032</v>
      </c>
      <c r="R376" s="9" t="s">
        <v>8315</v>
      </c>
      <c r="S376" t="s">
        <v>8320</v>
      </c>
      <c r="T376" s="13">
        <f t="shared" si="28"/>
        <v>40757.889247685183</v>
      </c>
      <c r="U376" s="13">
        <f t="shared" si="29"/>
        <v>40802.889247685183</v>
      </c>
    </row>
    <row r="377" spans="1:21" ht="43.5" x14ac:dyDescent="0.3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>
        <f t="shared" si="25"/>
        <v>120</v>
      </c>
      <c r="P377">
        <f t="shared" si="26"/>
        <v>120</v>
      </c>
      <c r="Q377" s="16">
        <f t="shared" si="27"/>
        <v>42.857142857142854</v>
      </c>
      <c r="R377" s="9" t="s">
        <v>8315</v>
      </c>
      <c r="S377" t="s">
        <v>8320</v>
      </c>
      <c r="T377" s="13">
        <f t="shared" si="28"/>
        <v>41657.985081018516</v>
      </c>
      <c r="U377" s="13">
        <f t="shared" si="29"/>
        <v>41699.720833333333</v>
      </c>
    </row>
    <row r="378" spans="1:21" ht="58" x14ac:dyDescent="0.3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>
        <f t="shared" si="25"/>
        <v>105.9591836734694</v>
      </c>
      <c r="P378">
        <f t="shared" si="26"/>
        <v>106</v>
      </c>
      <c r="Q378" s="16">
        <f t="shared" si="27"/>
        <v>54.083333333333336</v>
      </c>
      <c r="R378" s="9" t="s">
        <v>8315</v>
      </c>
      <c r="S378" t="s">
        <v>8320</v>
      </c>
      <c r="T378" s="13">
        <f t="shared" si="28"/>
        <v>42576.452731481477</v>
      </c>
      <c r="U378" s="13">
        <f t="shared" si="29"/>
        <v>42607.452731481477</v>
      </c>
    </row>
    <row r="379" spans="1:21" ht="43.5" x14ac:dyDescent="0.3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>
        <f t="shared" si="25"/>
        <v>114.39999999999999</v>
      </c>
      <c r="P379">
        <f t="shared" si="26"/>
        <v>115</v>
      </c>
      <c r="Q379" s="16">
        <f t="shared" si="27"/>
        <v>103.21804511278195</v>
      </c>
      <c r="R379" s="9" t="s">
        <v>8315</v>
      </c>
      <c r="S379" t="s">
        <v>8320</v>
      </c>
      <c r="T379" s="13">
        <f t="shared" si="28"/>
        <v>42292.250787037032</v>
      </c>
      <c r="U379" s="13">
        <f t="shared" si="29"/>
        <v>42322.292361111111</v>
      </c>
    </row>
    <row r="380" spans="1:21" ht="58" x14ac:dyDescent="0.3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>
        <f t="shared" si="25"/>
        <v>111.76666666666665</v>
      </c>
      <c r="P380">
        <f t="shared" si="26"/>
        <v>112</v>
      </c>
      <c r="Q380" s="16">
        <f t="shared" si="27"/>
        <v>40.397590361445786</v>
      </c>
      <c r="R380" s="9" t="s">
        <v>8315</v>
      </c>
      <c r="S380" t="s">
        <v>8320</v>
      </c>
      <c r="T380" s="13">
        <f t="shared" si="28"/>
        <v>42370.571851851855</v>
      </c>
      <c r="U380" s="13">
        <f t="shared" si="29"/>
        <v>42394.994444444441</v>
      </c>
    </row>
    <row r="381" spans="1:21" ht="43.5" x14ac:dyDescent="0.3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>
        <f t="shared" si="25"/>
        <v>116.08000000000001</v>
      </c>
      <c r="P381">
        <f t="shared" si="26"/>
        <v>117</v>
      </c>
      <c r="Q381" s="16">
        <f t="shared" si="27"/>
        <v>116.85906040268456</v>
      </c>
      <c r="R381" s="9" t="s">
        <v>8315</v>
      </c>
      <c r="S381" t="s">
        <v>8320</v>
      </c>
      <c r="T381" s="13">
        <f t="shared" si="28"/>
        <v>40987.688333333332</v>
      </c>
      <c r="U381" s="13">
        <f t="shared" si="29"/>
        <v>41032.688333333332</v>
      </c>
    </row>
    <row r="382" spans="1:21" ht="58" x14ac:dyDescent="0.3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>
        <f t="shared" si="25"/>
        <v>141.5</v>
      </c>
      <c r="P382">
        <f t="shared" si="26"/>
        <v>142</v>
      </c>
      <c r="Q382" s="16">
        <f t="shared" si="27"/>
        <v>115.51020408163265</v>
      </c>
      <c r="R382" s="9" t="s">
        <v>8315</v>
      </c>
      <c r="S382" t="s">
        <v>8320</v>
      </c>
      <c r="T382" s="13">
        <f t="shared" si="28"/>
        <v>42367.719814814816</v>
      </c>
      <c r="U382" s="13">
        <f t="shared" si="29"/>
        <v>42392.719814814816</v>
      </c>
    </row>
    <row r="383" spans="1:21" ht="43.5" x14ac:dyDescent="0.3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>
        <f t="shared" si="25"/>
        <v>104.72999999999999</v>
      </c>
      <c r="P383">
        <f t="shared" si="26"/>
        <v>105</v>
      </c>
      <c r="Q383" s="16">
        <f t="shared" si="27"/>
        <v>104.31274900398407</v>
      </c>
      <c r="R383" s="9" t="s">
        <v>8315</v>
      </c>
      <c r="S383" t="s">
        <v>8320</v>
      </c>
      <c r="T383" s="13">
        <f t="shared" si="28"/>
        <v>41085.698113425926</v>
      </c>
      <c r="U383" s="13">
        <f t="shared" si="29"/>
        <v>41120.208333333336</v>
      </c>
    </row>
    <row r="384" spans="1:21" ht="58" x14ac:dyDescent="0.3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>
        <f t="shared" si="25"/>
        <v>255.83333333333331</v>
      </c>
      <c r="P384">
        <f t="shared" si="26"/>
        <v>256</v>
      </c>
      <c r="Q384" s="16">
        <f t="shared" si="27"/>
        <v>69.772727272727266</v>
      </c>
      <c r="R384" s="9" t="s">
        <v>8315</v>
      </c>
      <c r="S384" t="s">
        <v>8320</v>
      </c>
      <c r="T384" s="13">
        <f t="shared" si="28"/>
        <v>41144.709490740745</v>
      </c>
      <c r="U384" s="13">
        <f t="shared" si="29"/>
        <v>41158.709490740745</v>
      </c>
    </row>
    <row r="385" spans="1:21" ht="43.5" x14ac:dyDescent="0.3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>
        <f t="shared" si="25"/>
        <v>206.70670670670671</v>
      </c>
      <c r="P385">
        <f t="shared" si="26"/>
        <v>207</v>
      </c>
      <c r="Q385" s="16">
        <f t="shared" si="27"/>
        <v>43.020833333333336</v>
      </c>
      <c r="R385" s="9" t="s">
        <v>8315</v>
      </c>
      <c r="S385" t="s">
        <v>8320</v>
      </c>
      <c r="T385" s="13">
        <f t="shared" si="28"/>
        <v>41755.117581018516</v>
      </c>
      <c r="U385" s="13">
        <f t="shared" si="29"/>
        <v>41778.117581018516</v>
      </c>
    </row>
    <row r="386" spans="1:21" ht="43.5" x14ac:dyDescent="0.3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>
        <f t="shared" si="25"/>
        <v>112.105</v>
      </c>
      <c r="P386">
        <f t="shared" si="26"/>
        <v>113</v>
      </c>
      <c r="Q386" s="16">
        <f t="shared" si="27"/>
        <v>58.540469973890339</v>
      </c>
      <c r="R386" s="9" t="s">
        <v>8315</v>
      </c>
      <c r="S386" t="s">
        <v>8320</v>
      </c>
      <c r="T386" s="13">
        <f t="shared" si="28"/>
        <v>41980.781793981485</v>
      </c>
      <c r="U386" s="13">
        <f t="shared" si="29"/>
        <v>42010.781793981485</v>
      </c>
    </row>
    <row r="387" spans="1:21" ht="43.5" x14ac:dyDescent="0.3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>
        <f t="shared" ref="O387:O450" si="30">((E387)/(D387))*100</f>
        <v>105.982</v>
      </c>
      <c r="P387">
        <f t="shared" ref="P387:P450" si="31">ROUNDUP(O387,0)</f>
        <v>106</v>
      </c>
      <c r="Q387" s="16">
        <f t="shared" ref="Q387:Q450" si="32">E387/L387</f>
        <v>111.79535864978902</v>
      </c>
      <c r="R387" s="9" t="s">
        <v>8315</v>
      </c>
      <c r="S387" t="s">
        <v>8320</v>
      </c>
      <c r="T387" s="13">
        <f t="shared" ref="T387:T450" si="33">(((J387/60)/60)/24)+DATE(1970,1,1)</f>
        <v>41934.584502314814</v>
      </c>
      <c r="U387" s="13">
        <f t="shared" ref="U387:U450" si="34">(((I387/60)/60)/24)+DATE(1970,1,1)</f>
        <v>41964.626168981486</v>
      </c>
    </row>
    <row r="388" spans="1:21" ht="43.5" x14ac:dyDescent="0.3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>
        <f t="shared" si="30"/>
        <v>100.16666666666667</v>
      </c>
      <c r="P388">
        <f t="shared" si="31"/>
        <v>101</v>
      </c>
      <c r="Q388" s="16">
        <f t="shared" si="32"/>
        <v>46.230769230769234</v>
      </c>
      <c r="R388" s="9" t="s">
        <v>8315</v>
      </c>
      <c r="S388" t="s">
        <v>8320</v>
      </c>
      <c r="T388" s="13">
        <f t="shared" si="33"/>
        <v>42211.951284722221</v>
      </c>
      <c r="U388" s="13">
        <f t="shared" si="34"/>
        <v>42226.951284722221</v>
      </c>
    </row>
    <row r="389" spans="1:21" ht="58" x14ac:dyDescent="0.3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>
        <f t="shared" si="30"/>
        <v>213.98947368421051</v>
      </c>
      <c r="P389">
        <f t="shared" si="31"/>
        <v>214</v>
      </c>
      <c r="Q389" s="16">
        <f t="shared" si="32"/>
        <v>144.69039145907473</v>
      </c>
      <c r="R389" s="9" t="s">
        <v>8315</v>
      </c>
      <c r="S389" t="s">
        <v>8320</v>
      </c>
      <c r="T389" s="13">
        <f t="shared" si="33"/>
        <v>42200.67659722222</v>
      </c>
      <c r="U389" s="13">
        <f t="shared" si="34"/>
        <v>42231.25</v>
      </c>
    </row>
    <row r="390" spans="1:21" ht="43.5" x14ac:dyDescent="0.3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>
        <f t="shared" si="30"/>
        <v>126.16000000000001</v>
      </c>
      <c r="P390">
        <f t="shared" si="31"/>
        <v>127</v>
      </c>
      <c r="Q390" s="16">
        <f t="shared" si="32"/>
        <v>88.845070422535215</v>
      </c>
      <c r="R390" s="9" t="s">
        <v>8315</v>
      </c>
      <c r="S390" t="s">
        <v>8320</v>
      </c>
      <c r="T390" s="13">
        <f t="shared" si="33"/>
        <v>42549.076157407413</v>
      </c>
      <c r="U390" s="13">
        <f t="shared" si="34"/>
        <v>42579.076157407413</v>
      </c>
    </row>
    <row r="391" spans="1:21" ht="58" x14ac:dyDescent="0.3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>
        <f t="shared" si="30"/>
        <v>181.53547058823528</v>
      </c>
      <c r="P391">
        <f t="shared" si="31"/>
        <v>182</v>
      </c>
      <c r="Q391" s="16">
        <f t="shared" si="32"/>
        <v>81.75107284768211</v>
      </c>
      <c r="R391" s="9" t="s">
        <v>8315</v>
      </c>
      <c r="S391" t="s">
        <v>8320</v>
      </c>
      <c r="T391" s="13">
        <f t="shared" si="33"/>
        <v>41674.063078703701</v>
      </c>
      <c r="U391" s="13">
        <f t="shared" si="34"/>
        <v>41705.957638888889</v>
      </c>
    </row>
    <row r="392" spans="1:21" ht="43.5" x14ac:dyDescent="0.3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>
        <f t="shared" si="30"/>
        <v>100</v>
      </c>
      <c r="P392">
        <f t="shared" si="31"/>
        <v>100</v>
      </c>
      <c r="Q392" s="16">
        <f t="shared" si="32"/>
        <v>71.428571428571431</v>
      </c>
      <c r="R392" s="9" t="s">
        <v>8315</v>
      </c>
      <c r="S392" t="s">
        <v>8320</v>
      </c>
      <c r="T392" s="13">
        <f t="shared" si="33"/>
        <v>42112.036712962959</v>
      </c>
      <c r="U392" s="13">
        <f t="shared" si="34"/>
        <v>42132.036712962959</v>
      </c>
    </row>
    <row r="393" spans="1:21" ht="43.5" x14ac:dyDescent="0.3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>
        <f t="shared" si="30"/>
        <v>100.61</v>
      </c>
      <c r="P393">
        <f t="shared" si="31"/>
        <v>101</v>
      </c>
      <c r="Q393" s="16">
        <f t="shared" si="32"/>
        <v>104.25906735751295</v>
      </c>
      <c r="R393" s="9" t="s">
        <v>8315</v>
      </c>
      <c r="S393" t="s">
        <v>8320</v>
      </c>
      <c r="T393" s="13">
        <f t="shared" si="33"/>
        <v>40865.042256944449</v>
      </c>
      <c r="U393" s="13">
        <f t="shared" si="34"/>
        <v>40895.040972222225</v>
      </c>
    </row>
    <row r="394" spans="1:21" ht="43.5" x14ac:dyDescent="0.3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>
        <f t="shared" si="30"/>
        <v>100.9027027027027</v>
      </c>
      <c r="P394">
        <f t="shared" si="31"/>
        <v>101</v>
      </c>
      <c r="Q394" s="16">
        <f t="shared" si="32"/>
        <v>90.616504854368927</v>
      </c>
      <c r="R394" s="9" t="s">
        <v>8315</v>
      </c>
      <c r="S394" t="s">
        <v>8320</v>
      </c>
      <c r="T394" s="13">
        <f t="shared" si="33"/>
        <v>40763.717256944445</v>
      </c>
      <c r="U394" s="13">
        <f t="shared" si="34"/>
        <v>40794.125</v>
      </c>
    </row>
    <row r="395" spans="1:21" ht="43.5" x14ac:dyDescent="0.3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>
        <f t="shared" si="30"/>
        <v>110.446</v>
      </c>
      <c r="P395">
        <f t="shared" si="31"/>
        <v>111</v>
      </c>
      <c r="Q395" s="16">
        <f t="shared" si="32"/>
        <v>157.33048433048432</v>
      </c>
      <c r="R395" s="9" t="s">
        <v>8315</v>
      </c>
      <c r="S395" t="s">
        <v>8320</v>
      </c>
      <c r="T395" s="13">
        <f t="shared" si="33"/>
        <v>41526.708935185183</v>
      </c>
      <c r="U395" s="13">
        <f t="shared" si="34"/>
        <v>41557.708935185183</v>
      </c>
    </row>
    <row r="396" spans="1:21" ht="43.5" x14ac:dyDescent="0.3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>
        <f t="shared" si="30"/>
        <v>111.8936170212766</v>
      </c>
      <c r="P396">
        <f t="shared" si="31"/>
        <v>112</v>
      </c>
      <c r="Q396" s="16">
        <f t="shared" si="32"/>
        <v>105.18</v>
      </c>
      <c r="R396" s="9" t="s">
        <v>8315</v>
      </c>
      <c r="S396" t="s">
        <v>8320</v>
      </c>
      <c r="T396" s="13">
        <f t="shared" si="33"/>
        <v>42417.818078703705</v>
      </c>
      <c r="U396" s="13">
        <f t="shared" si="34"/>
        <v>42477.776412037041</v>
      </c>
    </row>
    <row r="397" spans="1:21" ht="43.5" x14ac:dyDescent="0.3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>
        <f t="shared" si="30"/>
        <v>108.04450000000001</v>
      </c>
      <c r="P397">
        <f t="shared" si="31"/>
        <v>109</v>
      </c>
      <c r="Q397" s="16">
        <f t="shared" si="32"/>
        <v>58.719836956521746</v>
      </c>
      <c r="R397" s="9" t="s">
        <v>8315</v>
      </c>
      <c r="S397" t="s">
        <v>8320</v>
      </c>
      <c r="T397" s="13">
        <f t="shared" si="33"/>
        <v>40990.909259259257</v>
      </c>
      <c r="U397" s="13">
        <f t="shared" si="34"/>
        <v>41026.897222222222</v>
      </c>
    </row>
    <row r="398" spans="1:21" ht="43.5" x14ac:dyDescent="0.3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>
        <f t="shared" si="30"/>
        <v>106.66666666666667</v>
      </c>
      <c r="P398">
        <f t="shared" si="31"/>
        <v>107</v>
      </c>
      <c r="Q398" s="16">
        <f t="shared" si="32"/>
        <v>81.632653061224488</v>
      </c>
      <c r="R398" s="9" t="s">
        <v>8315</v>
      </c>
      <c r="S398" t="s">
        <v>8320</v>
      </c>
      <c r="T398" s="13">
        <f t="shared" si="33"/>
        <v>41082.564884259256</v>
      </c>
      <c r="U398" s="13">
        <f t="shared" si="34"/>
        <v>41097.564884259256</v>
      </c>
    </row>
    <row r="399" spans="1:21" ht="58" x14ac:dyDescent="0.3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>
        <f t="shared" si="30"/>
        <v>103.90027322404372</v>
      </c>
      <c r="P399">
        <f t="shared" si="31"/>
        <v>104</v>
      </c>
      <c r="Q399" s="16">
        <f t="shared" si="32"/>
        <v>56.460043668122275</v>
      </c>
      <c r="R399" s="9" t="s">
        <v>8315</v>
      </c>
      <c r="S399" t="s">
        <v>8320</v>
      </c>
      <c r="T399" s="13">
        <f t="shared" si="33"/>
        <v>40379.776435185187</v>
      </c>
      <c r="U399" s="13">
        <f t="shared" si="34"/>
        <v>40422.155555555553</v>
      </c>
    </row>
    <row r="400" spans="1:21" ht="43.5" x14ac:dyDescent="0.3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>
        <f t="shared" si="30"/>
        <v>125.16000000000001</v>
      </c>
      <c r="P400">
        <f t="shared" si="31"/>
        <v>126</v>
      </c>
      <c r="Q400" s="16">
        <f t="shared" si="32"/>
        <v>140.1044776119403</v>
      </c>
      <c r="R400" s="9" t="s">
        <v>8315</v>
      </c>
      <c r="S400" t="s">
        <v>8320</v>
      </c>
      <c r="T400" s="13">
        <f t="shared" si="33"/>
        <v>42078.793124999997</v>
      </c>
      <c r="U400" s="13">
        <f t="shared" si="34"/>
        <v>42123.793124999997</v>
      </c>
    </row>
    <row r="401" spans="1:21" ht="58" x14ac:dyDescent="0.3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>
        <f t="shared" si="30"/>
        <v>106.80499999999999</v>
      </c>
      <c r="P401">
        <f t="shared" si="31"/>
        <v>107</v>
      </c>
      <c r="Q401" s="16">
        <f t="shared" si="32"/>
        <v>224.85263157894738</v>
      </c>
      <c r="R401" s="9" t="s">
        <v>8315</v>
      </c>
      <c r="S401" t="s">
        <v>8320</v>
      </c>
      <c r="T401" s="13">
        <f t="shared" si="33"/>
        <v>42687.875775462962</v>
      </c>
      <c r="U401" s="13">
        <f t="shared" si="34"/>
        <v>42718.5</v>
      </c>
    </row>
    <row r="402" spans="1:21" ht="43.5" x14ac:dyDescent="0.3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>
        <f t="shared" si="30"/>
        <v>112.30249999999999</v>
      </c>
      <c r="P402">
        <f t="shared" si="31"/>
        <v>113</v>
      </c>
      <c r="Q402" s="16">
        <f t="shared" si="32"/>
        <v>181.13306451612902</v>
      </c>
      <c r="R402" s="9" t="s">
        <v>8315</v>
      </c>
      <c r="S402" t="s">
        <v>8320</v>
      </c>
      <c r="T402" s="13">
        <f t="shared" si="33"/>
        <v>41745.635960648149</v>
      </c>
      <c r="U402" s="13">
        <f t="shared" si="34"/>
        <v>41776.145833333336</v>
      </c>
    </row>
    <row r="403" spans="1:21" ht="43.5" x14ac:dyDescent="0.3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>
        <f t="shared" si="30"/>
        <v>103.812</v>
      </c>
      <c r="P403">
        <f t="shared" si="31"/>
        <v>104</v>
      </c>
      <c r="Q403" s="16">
        <f t="shared" si="32"/>
        <v>711.04109589041093</v>
      </c>
      <c r="R403" s="9" t="s">
        <v>8315</v>
      </c>
      <c r="S403" t="s">
        <v>8320</v>
      </c>
      <c r="T403" s="13">
        <f t="shared" si="33"/>
        <v>40732.842245370368</v>
      </c>
      <c r="U403" s="13">
        <f t="shared" si="34"/>
        <v>40762.842245370368</v>
      </c>
    </row>
    <row r="404" spans="1:21" ht="58" x14ac:dyDescent="0.3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>
        <f t="shared" si="30"/>
        <v>141.65</v>
      </c>
      <c r="P404">
        <f t="shared" si="31"/>
        <v>142</v>
      </c>
      <c r="Q404" s="16">
        <f t="shared" si="32"/>
        <v>65.883720930232556</v>
      </c>
      <c r="R404" s="9" t="s">
        <v>8315</v>
      </c>
      <c r="S404" t="s">
        <v>8320</v>
      </c>
      <c r="T404" s="13">
        <f t="shared" si="33"/>
        <v>42292.539548611108</v>
      </c>
      <c r="U404" s="13">
        <f t="shared" si="34"/>
        <v>42313.58121527778</v>
      </c>
    </row>
    <row r="405" spans="1:21" ht="43.5" x14ac:dyDescent="0.3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>
        <f t="shared" si="30"/>
        <v>105.25999999999999</v>
      </c>
      <c r="P405">
        <f t="shared" si="31"/>
        <v>106</v>
      </c>
      <c r="Q405" s="16">
        <f t="shared" si="32"/>
        <v>75.185714285714283</v>
      </c>
      <c r="R405" s="9" t="s">
        <v>8315</v>
      </c>
      <c r="S405" t="s">
        <v>8320</v>
      </c>
      <c r="T405" s="13">
        <f t="shared" si="33"/>
        <v>40718.310659722221</v>
      </c>
      <c r="U405" s="13">
        <f t="shared" si="34"/>
        <v>40765.297222222223</v>
      </c>
    </row>
    <row r="406" spans="1:21" ht="43.5" x14ac:dyDescent="0.3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>
        <f t="shared" si="30"/>
        <v>103.09142857142857</v>
      </c>
      <c r="P406">
        <f t="shared" si="31"/>
        <v>104</v>
      </c>
      <c r="Q406" s="16">
        <f t="shared" si="32"/>
        <v>133.14391143911439</v>
      </c>
      <c r="R406" s="9" t="s">
        <v>8315</v>
      </c>
      <c r="S406" t="s">
        <v>8320</v>
      </c>
      <c r="T406" s="13">
        <f t="shared" si="33"/>
        <v>41646.628032407411</v>
      </c>
      <c r="U406" s="13">
        <f t="shared" si="34"/>
        <v>41675.961111111108</v>
      </c>
    </row>
    <row r="407" spans="1:21" ht="43.5" x14ac:dyDescent="0.3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>
        <f t="shared" si="30"/>
        <v>107.65957446808511</v>
      </c>
      <c r="P407">
        <f t="shared" si="31"/>
        <v>108</v>
      </c>
      <c r="Q407" s="16">
        <f t="shared" si="32"/>
        <v>55.2</v>
      </c>
      <c r="R407" s="9" t="s">
        <v>8315</v>
      </c>
      <c r="S407" t="s">
        <v>8320</v>
      </c>
      <c r="T407" s="13">
        <f t="shared" si="33"/>
        <v>41674.08494212963</v>
      </c>
      <c r="U407" s="13">
        <f t="shared" si="34"/>
        <v>41704.08494212963</v>
      </c>
    </row>
    <row r="408" spans="1:21" ht="43.5" x14ac:dyDescent="0.3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>
        <f t="shared" si="30"/>
        <v>107.70464285714286</v>
      </c>
      <c r="P408">
        <f t="shared" si="31"/>
        <v>108</v>
      </c>
      <c r="Q408" s="16">
        <f t="shared" si="32"/>
        <v>86.163714285714292</v>
      </c>
      <c r="R408" s="9" t="s">
        <v>8315</v>
      </c>
      <c r="S408" t="s">
        <v>8320</v>
      </c>
      <c r="T408" s="13">
        <f t="shared" si="33"/>
        <v>40638.162465277775</v>
      </c>
      <c r="U408" s="13">
        <f t="shared" si="34"/>
        <v>40672.249305555553</v>
      </c>
    </row>
    <row r="409" spans="1:21" ht="43.5" x14ac:dyDescent="0.3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>
        <f t="shared" si="30"/>
        <v>101.55000000000001</v>
      </c>
      <c r="P409">
        <f t="shared" si="31"/>
        <v>102</v>
      </c>
      <c r="Q409" s="16">
        <f t="shared" si="32"/>
        <v>92.318181818181813</v>
      </c>
      <c r="R409" s="9" t="s">
        <v>8315</v>
      </c>
      <c r="S409" t="s">
        <v>8320</v>
      </c>
      <c r="T409" s="13">
        <f t="shared" si="33"/>
        <v>40806.870949074073</v>
      </c>
      <c r="U409" s="13">
        <f t="shared" si="34"/>
        <v>40866.912615740745</v>
      </c>
    </row>
    <row r="410" spans="1:21" ht="43.5" x14ac:dyDescent="0.3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>
        <f t="shared" si="30"/>
        <v>101.43766666666667</v>
      </c>
      <c r="P410">
        <f t="shared" si="31"/>
        <v>102</v>
      </c>
      <c r="Q410" s="16">
        <f t="shared" si="32"/>
        <v>160.16473684210527</v>
      </c>
      <c r="R410" s="9" t="s">
        <v>8315</v>
      </c>
      <c r="S410" t="s">
        <v>8320</v>
      </c>
      <c r="T410" s="13">
        <f t="shared" si="33"/>
        <v>41543.735995370371</v>
      </c>
      <c r="U410" s="13">
        <f t="shared" si="34"/>
        <v>41583.777662037035</v>
      </c>
    </row>
    <row r="411" spans="1:21" ht="43.5" x14ac:dyDescent="0.3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>
        <f t="shared" si="30"/>
        <v>136.80000000000001</v>
      </c>
      <c r="P411">
        <f t="shared" si="31"/>
        <v>137</v>
      </c>
      <c r="Q411" s="16">
        <f t="shared" si="32"/>
        <v>45.6</v>
      </c>
      <c r="R411" s="9" t="s">
        <v>8315</v>
      </c>
      <c r="S411" t="s">
        <v>8320</v>
      </c>
      <c r="T411" s="13">
        <f t="shared" si="33"/>
        <v>42543.862777777773</v>
      </c>
      <c r="U411" s="13">
        <f t="shared" si="34"/>
        <v>42573.862777777773</v>
      </c>
    </row>
    <row r="412" spans="1:21" ht="43.5" x14ac:dyDescent="0.3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>
        <f t="shared" si="30"/>
        <v>128.29999999999998</v>
      </c>
      <c r="P412">
        <f t="shared" si="31"/>
        <v>129</v>
      </c>
      <c r="Q412" s="16">
        <f t="shared" si="32"/>
        <v>183.28571428571428</v>
      </c>
      <c r="R412" s="9" t="s">
        <v>8315</v>
      </c>
      <c r="S412" t="s">
        <v>8320</v>
      </c>
      <c r="T412" s="13">
        <f t="shared" si="33"/>
        <v>42113.981446759266</v>
      </c>
      <c r="U412" s="13">
        <f t="shared" si="34"/>
        <v>42173.981446759266</v>
      </c>
    </row>
    <row r="413" spans="1:21" ht="43.5" x14ac:dyDescent="0.3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>
        <f t="shared" si="30"/>
        <v>101.05</v>
      </c>
      <c r="P413">
        <f t="shared" si="31"/>
        <v>102</v>
      </c>
      <c r="Q413" s="16">
        <f t="shared" si="32"/>
        <v>125.78838174273859</v>
      </c>
      <c r="R413" s="9" t="s">
        <v>8315</v>
      </c>
      <c r="S413" t="s">
        <v>8320</v>
      </c>
      <c r="T413" s="13">
        <f t="shared" si="33"/>
        <v>41598.17597222222</v>
      </c>
      <c r="U413" s="13">
        <f t="shared" si="34"/>
        <v>41630.208333333336</v>
      </c>
    </row>
    <row r="414" spans="1:21" ht="58" x14ac:dyDescent="0.3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>
        <f t="shared" si="30"/>
        <v>126.84</v>
      </c>
      <c r="P414">
        <f t="shared" si="31"/>
        <v>127</v>
      </c>
      <c r="Q414" s="16">
        <f t="shared" si="32"/>
        <v>57.654545454545456</v>
      </c>
      <c r="R414" s="9" t="s">
        <v>8315</v>
      </c>
      <c r="S414" t="s">
        <v>8320</v>
      </c>
      <c r="T414" s="13">
        <f t="shared" si="33"/>
        <v>41099.742800925924</v>
      </c>
      <c r="U414" s="13">
        <f t="shared" si="34"/>
        <v>41115.742800925924</v>
      </c>
    </row>
    <row r="415" spans="1:21" ht="43.5" x14ac:dyDescent="0.3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>
        <f t="shared" si="30"/>
        <v>105.0859375</v>
      </c>
      <c r="P415">
        <f t="shared" si="31"/>
        <v>106</v>
      </c>
      <c r="Q415" s="16">
        <f t="shared" si="32"/>
        <v>78.660818713450297</v>
      </c>
      <c r="R415" s="9" t="s">
        <v>8315</v>
      </c>
      <c r="S415" t="s">
        <v>8320</v>
      </c>
      <c r="T415" s="13">
        <f t="shared" si="33"/>
        <v>41079.877442129626</v>
      </c>
      <c r="U415" s="13">
        <f t="shared" si="34"/>
        <v>41109.877442129626</v>
      </c>
    </row>
    <row r="416" spans="1:21" ht="43.5" x14ac:dyDescent="0.3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>
        <f t="shared" si="30"/>
        <v>102.85405405405406</v>
      </c>
      <c r="P416">
        <f t="shared" si="31"/>
        <v>103</v>
      </c>
      <c r="Q416" s="16">
        <f t="shared" si="32"/>
        <v>91.480769230769226</v>
      </c>
      <c r="R416" s="9" t="s">
        <v>8315</v>
      </c>
      <c r="S416" t="s">
        <v>8320</v>
      </c>
      <c r="T416" s="13">
        <f t="shared" si="33"/>
        <v>41529.063252314816</v>
      </c>
      <c r="U416" s="13">
        <f t="shared" si="34"/>
        <v>41559.063252314816</v>
      </c>
    </row>
    <row r="417" spans="1:21" ht="58" x14ac:dyDescent="0.3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>
        <f t="shared" si="30"/>
        <v>102.14714285714285</v>
      </c>
      <c r="P417">
        <f t="shared" si="31"/>
        <v>103</v>
      </c>
      <c r="Q417" s="16">
        <f t="shared" si="32"/>
        <v>68.09809523809524</v>
      </c>
      <c r="R417" s="9" t="s">
        <v>8315</v>
      </c>
      <c r="S417" t="s">
        <v>8320</v>
      </c>
      <c r="T417" s="13">
        <f t="shared" si="33"/>
        <v>41904.851875</v>
      </c>
      <c r="U417" s="13">
        <f t="shared" si="34"/>
        <v>41929.5</v>
      </c>
    </row>
    <row r="418" spans="1:21" ht="43.5" x14ac:dyDescent="0.3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>
        <f t="shared" si="30"/>
        <v>120.21700000000001</v>
      </c>
      <c r="P418">
        <f t="shared" si="31"/>
        <v>121</v>
      </c>
      <c r="Q418" s="16">
        <f t="shared" si="32"/>
        <v>48.086800000000004</v>
      </c>
      <c r="R418" s="9" t="s">
        <v>8315</v>
      </c>
      <c r="S418" t="s">
        <v>8320</v>
      </c>
      <c r="T418" s="13">
        <f t="shared" si="33"/>
        <v>41648.396192129629</v>
      </c>
      <c r="U418" s="13">
        <f t="shared" si="34"/>
        <v>41678.396192129629</v>
      </c>
    </row>
    <row r="419" spans="1:21" ht="43.5" x14ac:dyDescent="0.3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>
        <f t="shared" si="30"/>
        <v>100.24761904761905</v>
      </c>
      <c r="P419">
        <f t="shared" si="31"/>
        <v>101</v>
      </c>
      <c r="Q419" s="16">
        <f t="shared" si="32"/>
        <v>202.42307692307693</v>
      </c>
      <c r="R419" s="9" t="s">
        <v>8315</v>
      </c>
      <c r="S419" t="s">
        <v>8320</v>
      </c>
      <c r="T419" s="13">
        <f t="shared" si="33"/>
        <v>41360.970601851855</v>
      </c>
      <c r="U419" s="13">
        <f t="shared" si="34"/>
        <v>41372.189583333333</v>
      </c>
    </row>
    <row r="420" spans="1:21" ht="43.5" x14ac:dyDescent="0.3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>
        <f t="shared" si="30"/>
        <v>100.63392857142857</v>
      </c>
      <c r="P420">
        <f t="shared" si="31"/>
        <v>101</v>
      </c>
      <c r="Q420" s="16">
        <f t="shared" si="32"/>
        <v>216.75</v>
      </c>
      <c r="R420" s="9" t="s">
        <v>8315</v>
      </c>
      <c r="S420" t="s">
        <v>8320</v>
      </c>
      <c r="T420" s="13">
        <f t="shared" si="33"/>
        <v>42178.282372685186</v>
      </c>
      <c r="U420" s="13">
        <f t="shared" si="34"/>
        <v>42208.282372685186</v>
      </c>
    </row>
    <row r="421" spans="1:21" ht="43.5" x14ac:dyDescent="0.3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>
        <f t="shared" si="30"/>
        <v>100.4375</v>
      </c>
      <c r="P421">
        <f t="shared" si="31"/>
        <v>101</v>
      </c>
      <c r="Q421" s="16">
        <f t="shared" si="32"/>
        <v>110.06849315068493</v>
      </c>
      <c r="R421" s="9" t="s">
        <v>8315</v>
      </c>
      <c r="S421" t="s">
        <v>8320</v>
      </c>
      <c r="T421" s="13">
        <f t="shared" si="33"/>
        <v>41394.842442129629</v>
      </c>
      <c r="U421" s="13">
        <f t="shared" si="34"/>
        <v>41454.842442129629</v>
      </c>
    </row>
    <row r="422" spans="1:21" ht="43.5" x14ac:dyDescent="0.3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>
        <f t="shared" si="30"/>
        <v>0.43939393939393934</v>
      </c>
      <c r="P422">
        <f t="shared" si="31"/>
        <v>1</v>
      </c>
      <c r="Q422" s="16">
        <f t="shared" si="32"/>
        <v>4.833333333333333</v>
      </c>
      <c r="R422" s="9" t="s">
        <v>8315</v>
      </c>
      <c r="S422" t="s">
        <v>8321</v>
      </c>
      <c r="T422" s="13">
        <f t="shared" si="33"/>
        <v>41682.23646990741</v>
      </c>
      <c r="U422" s="13">
        <f t="shared" si="34"/>
        <v>41712.194803240738</v>
      </c>
    </row>
    <row r="423" spans="1:21" ht="58" x14ac:dyDescent="0.3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>
        <f t="shared" si="30"/>
        <v>2.0066666666666668</v>
      </c>
      <c r="P423">
        <f t="shared" si="31"/>
        <v>3</v>
      </c>
      <c r="Q423" s="16">
        <f t="shared" si="32"/>
        <v>50.166666666666664</v>
      </c>
      <c r="R423" s="9" t="s">
        <v>8315</v>
      </c>
      <c r="S423" t="s">
        <v>8321</v>
      </c>
      <c r="T423" s="13">
        <f t="shared" si="33"/>
        <v>42177.491388888884</v>
      </c>
      <c r="U423" s="13">
        <f t="shared" si="34"/>
        <v>42237.491388888884</v>
      </c>
    </row>
    <row r="424" spans="1:21" ht="43.5" x14ac:dyDescent="0.3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>
        <f t="shared" si="30"/>
        <v>1.075</v>
      </c>
      <c r="P424">
        <f t="shared" si="31"/>
        <v>2</v>
      </c>
      <c r="Q424" s="16">
        <f t="shared" si="32"/>
        <v>35.833333333333336</v>
      </c>
      <c r="R424" s="9" t="s">
        <v>8315</v>
      </c>
      <c r="S424" t="s">
        <v>8321</v>
      </c>
      <c r="T424" s="13">
        <f t="shared" si="33"/>
        <v>41863.260381944441</v>
      </c>
      <c r="U424" s="13">
        <f t="shared" si="34"/>
        <v>41893.260381944441</v>
      </c>
    </row>
    <row r="425" spans="1:21" ht="43.5" x14ac:dyDescent="0.3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>
        <f t="shared" si="30"/>
        <v>0.76500000000000001</v>
      </c>
      <c r="P425">
        <f t="shared" si="31"/>
        <v>1</v>
      </c>
      <c r="Q425" s="16">
        <f t="shared" si="32"/>
        <v>11.76923076923077</v>
      </c>
      <c r="R425" s="9" t="s">
        <v>8315</v>
      </c>
      <c r="S425" t="s">
        <v>8321</v>
      </c>
      <c r="T425" s="13">
        <f t="shared" si="33"/>
        <v>41400.92627314815</v>
      </c>
      <c r="U425" s="13">
        <f t="shared" si="34"/>
        <v>41430.92627314815</v>
      </c>
    </row>
    <row r="426" spans="1:21" ht="43.5" x14ac:dyDescent="0.3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>
        <f t="shared" si="30"/>
        <v>6.7966666666666677</v>
      </c>
      <c r="P426">
        <f t="shared" si="31"/>
        <v>7</v>
      </c>
      <c r="Q426" s="16">
        <f t="shared" si="32"/>
        <v>40.78</v>
      </c>
      <c r="R426" s="9" t="s">
        <v>8315</v>
      </c>
      <c r="S426" t="s">
        <v>8321</v>
      </c>
      <c r="T426" s="13">
        <f t="shared" si="33"/>
        <v>40934.376145833332</v>
      </c>
      <c r="U426" s="13">
        <f t="shared" si="34"/>
        <v>40994.334479166668</v>
      </c>
    </row>
    <row r="427" spans="1:21" ht="43.5" x14ac:dyDescent="0.3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>
        <f t="shared" si="30"/>
        <v>1.2E-2</v>
      </c>
      <c r="P427">
        <f t="shared" si="31"/>
        <v>1</v>
      </c>
      <c r="Q427" s="16">
        <f t="shared" si="32"/>
        <v>3</v>
      </c>
      <c r="R427" s="9" t="s">
        <v>8315</v>
      </c>
      <c r="S427" t="s">
        <v>8321</v>
      </c>
      <c r="T427" s="13">
        <f t="shared" si="33"/>
        <v>42275.861157407402</v>
      </c>
      <c r="U427" s="13">
        <f t="shared" si="34"/>
        <v>42335.902824074074</v>
      </c>
    </row>
    <row r="428" spans="1:21" ht="43.5" x14ac:dyDescent="0.3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>
        <f t="shared" si="30"/>
        <v>1.3299999999999998</v>
      </c>
      <c r="P428">
        <f t="shared" si="31"/>
        <v>2</v>
      </c>
      <c r="Q428" s="16">
        <f t="shared" si="32"/>
        <v>16.625</v>
      </c>
      <c r="R428" s="9" t="s">
        <v>8315</v>
      </c>
      <c r="S428" t="s">
        <v>8321</v>
      </c>
      <c r="T428" s="13">
        <f t="shared" si="33"/>
        <v>42400.711967592593</v>
      </c>
      <c r="U428" s="13">
        <f t="shared" si="34"/>
        <v>42430.711967592593</v>
      </c>
    </row>
    <row r="429" spans="1:21" ht="58" x14ac:dyDescent="0.3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>
        <f t="shared" si="30"/>
        <v>0</v>
      </c>
      <c r="P429">
        <f t="shared" si="31"/>
        <v>0</v>
      </c>
      <c r="Q429" s="16" t="e">
        <f t="shared" si="32"/>
        <v>#DIV/0!</v>
      </c>
      <c r="R429" s="9" t="s">
        <v>8315</v>
      </c>
      <c r="S429" t="s">
        <v>8321</v>
      </c>
      <c r="T429" s="13">
        <f t="shared" si="33"/>
        <v>42285.909027777772</v>
      </c>
      <c r="U429" s="13">
        <f t="shared" si="34"/>
        <v>42299.790972222225</v>
      </c>
    </row>
    <row r="430" spans="1:21" ht="29" x14ac:dyDescent="0.3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>
        <f t="shared" si="30"/>
        <v>5.6333333333333329</v>
      </c>
      <c r="P430">
        <f t="shared" si="31"/>
        <v>6</v>
      </c>
      <c r="Q430" s="16">
        <f t="shared" si="32"/>
        <v>52</v>
      </c>
      <c r="R430" s="9" t="s">
        <v>8315</v>
      </c>
      <c r="S430" t="s">
        <v>8321</v>
      </c>
      <c r="T430" s="13">
        <f t="shared" si="33"/>
        <v>41778.766724537039</v>
      </c>
      <c r="U430" s="13">
        <f t="shared" si="34"/>
        <v>41806.916666666664</v>
      </c>
    </row>
    <row r="431" spans="1:21" ht="58" x14ac:dyDescent="0.3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>
        <f t="shared" si="30"/>
        <v>0</v>
      </c>
      <c r="P431">
        <f t="shared" si="31"/>
        <v>0</v>
      </c>
      <c r="Q431" s="16" t="e">
        <f t="shared" si="32"/>
        <v>#DIV/0!</v>
      </c>
      <c r="R431" s="9" t="s">
        <v>8315</v>
      </c>
      <c r="S431" t="s">
        <v>8321</v>
      </c>
      <c r="T431" s="13">
        <f t="shared" si="33"/>
        <v>40070.901412037041</v>
      </c>
      <c r="U431" s="13">
        <f t="shared" si="34"/>
        <v>40144.207638888889</v>
      </c>
    </row>
    <row r="432" spans="1:21" ht="43.5" x14ac:dyDescent="0.3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>
        <f t="shared" si="30"/>
        <v>2.4</v>
      </c>
      <c r="P432">
        <f t="shared" si="31"/>
        <v>3</v>
      </c>
      <c r="Q432" s="16">
        <f t="shared" si="32"/>
        <v>4.8</v>
      </c>
      <c r="R432" s="9" t="s">
        <v>8315</v>
      </c>
      <c r="S432" t="s">
        <v>8321</v>
      </c>
      <c r="T432" s="13">
        <f t="shared" si="33"/>
        <v>41513.107256944444</v>
      </c>
      <c r="U432" s="13">
        <f t="shared" si="34"/>
        <v>41528.107256944444</v>
      </c>
    </row>
    <row r="433" spans="1:21" ht="43.5" x14ac:dyDescent="0.3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>
        <f t="shared" si="30"/>
        <v>13.833333333333334</v>
      </c>
      <c r="P433">
        <f t="shared" si="31"/>
        <v>14</v>
      </c>
      <c r="Q433" s="16">
        <f t="shared" si="32"/>
        <v>51.875</v>
      </c>
      <c r="R433" s="9" t="s">
        <v>8315</v>
      </c>
      <c r="S433" t="s">
        <v>8321</v>
      </c>
      <c r="T433" s="13">
        <f t="shared" si="33"/>
        <v>42526.871331018512</v>
      </c>
      <c r="U433" s="13">
        <f t="shared" si="34"/>
        <v>42556.871331018512</v>
      </c>
    </row>
    <row r="434" spans="1:21" ht="58" x14ac:dyDescent="0.3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>
        <f t="shared" si="30"/>
        <v>9.5</v>
      </c>
      <c r="P434">
        <f t="shared" si="31"/>
        <v>10</v>
      </c>
      <c r="Q434" s="16">
        <f t="shared" si="32"/>
        <v>71.25</v>
      </c>
      <c r="R434" s="9" t="s">
        <v>8315</v>
      </c>
      <c r="S434" t="s">
        <v>8321</v>
      </c>
      <c r="T434" s="13">
        <f t="shared" si="33"/>
        <v>42238.726631944446</v>
      </c>
      <c r="U434" s="13">
        <f t="shared" si="34"/>
        <v>42298.726631944446</v>
      </c>
    </row>
    <row r="435" spans="1:21" ht="58" x14ac:dyDescent="0.3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>
        <f t="shared" si="30"/>
        <v>0</v>
      </c>
      <c r="P435">
        <f t="shared" si="31"/>
        <v>0</v>
      </c>
      <c r="Q435" s="16" t="e">
        <f t="shared" si="32"/>
        <v>#DIV/0!</v>
      </c>
      <c r="R435" s="9" t="s">
        <v>8315</v>
      </c>
      <c r="S435" t="s">
        <v>8321</v>
      </c>
      <c r="T435" s="13">
        <f t="shared" si="33"/>
        <v>42228.629884259266</v>
      </c>
      <c r="U435" s="13">
        <f t="shared" si="34"/>
        <v>42288.629884259266</v>
      </c>
    </row>
    <row r="436" spans="1:21" ht="58" x14ac:dyDescent="0.3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>
        <f t="shared" si="30"/>
        <v>5</v>
      </c>
      <c r="P436">
        <f t="shared" si="31"/>
        <v>5</v>
      </c>
      <c r="Q436" s="16">
        <f t="shared" si="32"/>
        <v>62.5</v>
      </c>
      <c r="R436" s="9" t="s">
        <v>8315</v>
      </c>
      <c r="S436" t="s">
        <v>8321</v>
      </c>
      <c r="T436" s="13">
        <f t="shared" si="33"/>
        <v>41576.834513888891</v>
      </c>
      <c r="U436" s="13">
        <f t="shared" si="34"/>
        <v>41609.876180555555</v>
      </c>
    </row>
    <row r="437" spans="1:21" ht="58" x14ac:dyDescent="0.3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>
        <f t="shared" si="30"/>
        <v>2.7272727272727275E-3</v>
      </c>
      <c r="P437">
        <f t="shared" si="31"/>
        <v>1</v>
      </c>
      <c r="Q437" s="16">
        <f t="shared" si="32"/>
        <v>1</v>
      </c>
      <c r="R437" s="9" t="s">
        <v>8315</v>
      </c>
      <c r="S437" t="s">
        <v>8321</v>
      </c>
      <c r="T437" s="13">
        <f t="shared" si="33"/>
        <v>41500.747453703705</v>
      </c>
      <c r="U437" s="13">
        <f t="shared" si="34"/>
        <v>41530.747453703705</v>
      </c>
    </row>
    <row r="438" spans="1:21" ht="43.5" x14ac:dyDescent="0.3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>
        <f t="shared" si="30"/>
        <v>0</v>
      </c>
      <c r="P438">
        <f t="shared" si="31"/>
        <v>0</v>
      </c>
      <c r="Q438" s="16" t="e">
        <f t="shared" si="32"/>
        <v>#DIV/0!</v>
      </c>
      <c r="R438" s="9" t="s">
        <v>8315</v>
      </c>
      <c r="S438" t="s">
        <v>8321</v>
      </c>
      <c r="T438" s="13">
        <f t="shared" si="33"/>
        <v>41456.36241898148</v>
      </c>
      <c r="U438" s="13">
        <f t="shared" si="34"/>
        <v>41486.36241898148</v>
      </c>
    </row>
    <row r="439" spans="1:21" ht="43.5" x14ac:dyDescent="0.3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>
        <f t="shared" si="30"/>
        <v>0</v>
      </c>
      <c r="P439">
        <f t="shared" si="31"/>
        <v>0</v>
      </c>
      <c r="Q439" s="16" t="e">
        <f t="shared" si="32"/>
        <v>#DIV/0!</v>
      </c>
      <c r="R439" s="9" t="s">
        <v>8315</v>
      </c>
      <c r="S439" t="s">
        <v>8321</v>
      </c>
      <c r="T439" s="13">
        <f t="shared" si="33"/>
        <v>42591.31858796296</v>
      </c>
      <c r="U439" s="13">
        <f t="shared" si="34"/>
        <v>42651.31858796296</v>
      </c>
    </row>
    <row r="440" spans="1:21" ht="43.5" x14ac:dyDescent="0.3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>
        <f t="shared" si="30"/>
        <v>9.379999999999999</v>
      </c>
      <c r="P440">
        <f t="shared" si="31"/>
        <v>10</v>
      </c>
      <c r="Q440" s="16">
        <f t="shared" si="32"/>
        <v>170.54545454545453</v>
      </c>
      <c r="R440" s="9" t="s">
        <v>8315</v>
      </c>
      <c r="S440" t="s">
        <v>8321</v>
      </c>
      <c r="T440" s="13">
        <f t="shared" si="33"/>
        <v>42296.261087962965</v>
      </c>
      <c r="U440" s="13">
        <f t="shared" si="34"/>
        <v>42326.302754629629</v>
      </c>
    </row>
    <row r="441" spans="1:21" ht="43.5" x14ac:dyDescent="0.3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>
        <f t="shared" si="30"/>
        <v>0</v>
      </c>
      <c r="P441">
        <f t="shared" si="31"/>
        <v>0</v>
      </c>
      <c r="Q441" s="16" t="e">
        <f t="shared" si="32"/>
        <v>#DIV/0!</v>
      </c>
      <c r="R441" s="9" t="s">
        <v>8315</v>
      </c>
      <c r="S441" t="s">
        <v>8321</v>
      </c>
      <c r="T441" s="13">
        <f t="shared" si="33"/>
        <v>41919.761782407404</v>
      </c>
      <c r="U441" s="13">
        <f t="shared" si="34"/>
        <v>41929.761782407404</v>
      </c>
    </row>
    <row r="442" spans="1:21" ht="43.5" x14ac:dyDescent="0.3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>
        <f t="shared" si="30"/>
        <v>0.1</v>
      </c>
      <c r="P442">
        <f t="shared" si="31"/>
        <v>1</v>
      </c>
      <c r="Q442" s="16">
        <f t="shared" si="32"/>
        <v>5</v>
      </c>
      <c r="R442" s="9" t="s">
        <v>8315</v>
      </c>
      <c r="S442" t="s">
        <v>8321</v>
      </c>
      <c r="T442" s="13">
        <f t="shared" si="33"/>
        <v>42423.985567129625</v>
      </c>
      <c r="U442" s="13">
        <f t="shared" si="34"/>
        <v>42453.943900462968</v>
      </c>
    </row>
    <row r="443" spans="1:21" ht="43.5" x14ac:dyDescent="0.3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>
        <f t="shared" si="30"/>
        <v>0</v>
      </c>
      <c r="P443">
        <f t="shared" si="31"/>
        <v>0</v>
      </c>
      <c r="Q443" s="16" t="e">
        <f t="shared" si="32"/>
        <v>#DIV/0!</v>
      </c>
      <c r="R443" s="9" t="s">
        <v>8315</v>
      </c>
      <c r="S443" t="s">
        <v>8321</v>
      </c>
      <c r="T443" s="13">
        <f t="shared" si="33"/>
        <v>41550.793935185182</v>
      </c>
      <c r="U443" s="13">
        <f t="shared" si="34"/>
        <v>41580.793935185182</v>
      </c>
    </row>
    <row r="444" spans="1:21" x14ac:dyDescent="0.3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>
        <f t="shared" si="30"/>
        <v>39.358823529411765</v>
      </c>
      <c r="P444">
        <f t="shared" si="31"/>
        <v>40</v>
      </c>
      <c r="Q444" s="16">
        <f t="shared" si="32"/>
        <v>393.58823529411762</v>
      </c>
      <c r="R444" s="9" t="s">
        <v>8315</v>
      </c>
      <c r="S444" t="s">
        <v>8321</v>
      </c>
      <c r="T444" s="13">
        <f t="shared" si="33"/>
        <v>42024.888692129629</v>
      </c>
      <c r="U444" s="13">
        <f t="shared" si="34"/>
        <v>42054.888692129629</v>
      </c>
    </row>
    <row r="445" spans="1:21" ht="43.5" x14ac:dyDescent="0.3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>
        <f t="shared" si="30"/>
        <v>0.1</v>
      </c>
      <c r="P445">
        <f t="shared" si="31"/>
        <v>1</v>
      </c>
      <c r="Q445" s="16">
        <f t="shared" si="32"/>
        <v>5</v>
      </c>
      <c r="R445" s="9" t="s">
        <v>8315</v>
      </c>
      <c r="S445" t="s">
        <v>8321</v>
      </c>
      <c r="T445" s="13">
        <f t="shared" si="33"/>
        <v>41650.015057870369</v>
      </c>
      <c r="U445" s="13">
        <f t="shared" si="34"/>
        <v>41680.015057870369</v>
      </c>
    </row>
    <row r="446" spans="1:21" ht="43.5" x14ac:dyDescent="0.3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>
        <f t="shared" si="30"/>
        <v>5</v>
      </c>
      <c r="P446">
        <f t="shared" si="31"/>
        <v>5</v>
      </c>
      <c r="Q446" s="16">
        <f t="shared" si="32"/>
        <v>50</v>
      </c>
      <c r="R446" s="9" t="s">
        <v>8315</v>
      </c>
      <c r="S446" t="s">
        <v>8321</v>
      </c>
      <c r="T446" s="13">
        <f t="shared" si="33"/>
        <v>40894.906956018516</v>
      </c>
      <c r="U446" s="13">
        <f t="shared" si="34"/>
        <v>40954.906956018516</v>
      </c>
    </row>
    <row r="447" spans="1:21" ht="43.5" x14ac:dyDescent="0.3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>
        <f t="shared" si="30"/>
        <v>3.3333333333333335E-3</v>
      </c>
      <c r="P447">
        <f t="shared" si="31"/>
        <v>1</v>
      </c>
      <c r="Q447" s="16">
        <f t="shared" si="32"/>
        <v>1</v>
      </c>
      <c r="R447" s="9" t="s">
        <v>8315</v>
      </c>
      <c r="S447" t="s">
        <v>8321</v>
      </c>
      <c r="T447" s="13">
        <f t="shared" si="33"/>
        <v>42130.335358796292</v>
      </c>
      <c r="U447" s="13">
        <f t="shared" si="34"/>
        <v>42145.335358796292</v>
      </c>
    </row>
    <row r="448" spans="1:21" ht="43.5" x14ac:dyDescent="0.3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>
        <f t="shared" si="30"/>
        <v>7.2952380952380951</v>
      </c>
      <c r="P448">
        <f t="shared" si="31"/>
        <v>8</v>
      </c>
      <c r="Q448" s="16">
        <f t="shared" si="32"/>
        <v>47.875</v>
      </c>
      <c r="R448" s="9" t="s">
        <v>8315</v>
      </c>
      <c r="S448" t="s">
        <v>8321</v>
      </c>
      <c r="T448" s="13">
        <f t="shared" si="33"/>
        <v>42037.083564814813</v>
      </c>
      <c r="U448" s="13">
        <f t="shared" si="34"/>
        <v>42067.083564814813</v>
      </c>
    </row>
    <row r="449" spans="1:21" ht="58" x14ac:dyDescent="0.3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>
        <f t="shared" si="30"/>
        <v>1.6666666666666666E-2</v>
      </c>
      <c r="P449">
        <f t="shared" si="31"/>
        <v>1</v>
      </c>
      <c r="Q449" s="16">
        <f t="shared" si="32"/>
        <v>5</v>
      </c>
      <c r="R449" s="9" t="s">
        <v>8315</v>
      </c>
      <c r="S449" t="s">
        <v>8321</v>
      </c>
      <c r="T449" s="13">
        <f t="shared" si="33"/>
        <v>41331.555127314816</v>
      </c>
      <c r="U449" s="13">
        <f t="shared" si="34"/>
        <v>41356.513460648144</v>
      </c>
    </row>
    <row r="450" spans="1:21" ht="43.5" x14ac:dyDescent="0.3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>
        <f t="shared" si="30"/>
        <v>3.2804000000000002</v>
      </c>
      <c r="P450">
        <f t="shared" si="31"/>
        <v>4</v>
      </c>
      <c r="Q450" s="16">
        <f t="shared" si="32"/>
        <v>20.502500000000001</v>
      </c>
      <c r="R450" s="9" t="s">
        <v>8315</v>
      </c>
      <c r="S450" t="s">
        <v>8321</v>
      </c>
      <c r="T450" s="13">
        <f t="shared" si="33"/>
        <v>41753.758043981477</v>
      </c>
      <c r="U450" s="13">
        <f t="shared" si="34"/>
        <v>41773.758043981477</v>
      </c>
    </row>
    <row r="451" spans="1:21" ht="43.5" x14ac:dyDescent="0.3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>
        <f t="shared" ref="O451:O514" si="35">((E451)/(D451))*100</f>
        <v>2.25</v>
      </c>
      <c r="P451">
        <f t="shared" ref="P451:P514" si="36">ROUNDUP(O451,0)</f>
        <v>3</v>
      </c>
      <c r="Q451" s="16">
        <f t="shared" ref="Q451:Q514" si="37">E451/L451</f>
        <v>9</v>
      </c>
      <c r="R451" s="9" t="s">
        <v>8315</v>
      </c>
      <c r="S451" t="s">
        <v>8321</v>
      </c>
      <c r="T451" s="13">
        <f t="shared" ref="T451:T514" si="38">(((J451/60)/60)/24)+DATE(1970,1,1)</f>
        <v>41534.568113425928</v>
      </c>
      <c r="U451" s="13">
        <f t="shared" ref="U451:U514" si="39">(((I451/60)/60)/24)+DATE(1970,1,1)</f>
        <v>41564.568113425928</v>
      </c>
    </row>
    <row r="452" spans="1:21" ht="43.5" x14ac:dyDescent="0.3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>
        <f t="shared" si="35"/>
        <v>0.79200000000000004</v>
      </c>
      <c r="P452">
        <f t="shared" si="36"/>
        <v>1</v>
      </c>
      <c r="Q452" s="16">
        <f t="shared" si="37"/>
        <v>56.571428571428569</v>
      </c>
      <c r="R452" s="9" t="s">
        <v>8315</v>
      </c>
      <c r="S452" t="s">
        <v>8321</v>
      </c>
      <c r="T452" s="13">
        <f t="shared" si="38"/>
        <v>41654.946759259255</v>
      </c>
      <c r="U452" s="13">
        <f t="shared" si="39"/>
        <v>41684.946759259255</v>
      </c>
    </row>
    <row r="453" spans="1:21" ht="43.5" x14ac:dyDescent="0.3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>
        <f t="shared" si="35"/>
        <v>0</v>
      </c>
      <c r="P453">
        <f t="shared" si="36"/>
        <v>0</v>
      </c>
      <c r="Q453" s="16" t="e">
        <f t="shared" si="37"/>
        <v>#DIV/0!</v>
      </c>
      <c r="R453" s="9" t="s">
        <v>8315</v>
      </c>
      <c r="S453" t="s">
        <v>8321</v>
      </c>
      <c r="T453" s="13">
        <f t="shared" si="38"/>
        <v>41634.715173611112</v>
      </c>
      <c r="U453" s="13">
        <f t="shared" si="39"/>
        <v>41664.715173611112</v>
      </c>
    </row>
    <row r="454" spans="1:21" ht="29" x14ac:dyDescent="0.3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>
        <f t="shared" si="35"/>
        <v>64</v>
      </c>
      <c r="P454">
        <f t="shared" si="36"/>
        <v>64</v>
      </c>
      <c r="Q454" s="16">
        <f t="shared" si="37"/>
        <v>40</v>
      </c>
      <c r="R454" s="9" t="s">
        <v>8315</v>
      </c>
      <c r="S454" t="s">
        <v>8321</v>
      </c>
      <c r="T454" s="13">
        <f t="shared" si="38"/>
        <v>42107.703877314809</v>
      </c>
      <c r="U454" s="13">
        <f t="shared" si="39"/>
        <v>42137.703877314809</v>
      </c>
    </row>
    <row r="455" spans="1:21" ht="43.5" x14ac:dyDescent="0.3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>
        <f t="shared" si="35"/>
        <v>2.7404479578392621E-2</v>
      </c>
      <c r="P455">
        <f t="shared" si="36"/>
        <v>1</v>
      </c>
      <c r="Q455" s="16">
        <f t="shared" si="37"/>
        <v>13</v>
      </c>
      <c r="R455" s="9" t="s">
        <v>8315</v>
      </c>
      <c r="S455" t="s">
        <v>8321</v>
      </c>
      <c r="T455" s="13">
        <f t="shared" si="38"/>
        <v>42038.824988425928</v>
      </c>
      <c r="U455" s="13">
        <f t="shared" si="39"/>
        <v>42054.824988425928</v>
      </c>
    </row>
    <row r="456" spans="1:21" ht="43.5" x14ac:dyDescent="0.3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>
        <f t="shared" si="35"/>
        <v>0.82000000000000006</v>
      </c>
      <c r="P456">
        <f t="shared" si="36"/>
        <v>1</v>
      </c>
      <c r="Q456" s="16">
        <f t="shared" si="37"/>
        <v>16.399999999999999</v>
      </c>
      <c r="R456" s="9" t="s">
        <v>8315</v>
      </c>
      <c r="S456" t="s">
        <v>8321</v>
      </c>
      <c r="T456" s="13">
        <f t="shared" si="38"/>
        <v>41938.717256944445</v>
      </c>
      <c r="U456" s="13">
        <f t="shared" si="39"/>
        <v>41969.551388888889</v>
      </c>
    </row>
    <row r="457" spans="1:21" ht="43.5" x14ac:dyDescent="0.3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>
        <f t="shared" si="35"/>
        <v>6.9230769230769221E-2</v>
      </c>
      <c r="P457">
        <f t="shared" si="36"/>
        <v>1</v>
      </c>
      <c r="Q457" s="16">
        <f t="shared" si="37"/>
        <v>22.5</v>
      </c>
      <c r="R457" s="9" t="s">
        <v>8315</v>
      </c>
      <c r="S457" t="s">
        <v>8321</v>
      </c>
      <c r="T457" s="13">
        <f t="shared" si="38"/>
        <v>40971.002569444441</v>
      </c>
      <c r="U457" s="13">
        <f t="shared" si="39"/>
        <v>41016.021527777775</v>
      </c>
    </row>
    <row r="458" spans="1:21" ht="58" x14ac:dyDescent="0.3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>
        <f t="shared" si="35"/>
        <v>0.68631863186318631</v>
      </c>
      <c r="P458">
        <f t="shared" si="36"/>
        <v>1</v>
      </c>
      <c r="Q458" s="16">
        <f t="shared" si="37"/>
        <v>20.333333333333332</v>
      </c>
      <c r="R458" s="9" t="s">
        <v>8315</v>
      </c>
      <c r="S458" t="s">
        <v>8321</v>
      </c>
      <c r="T458" s="13">
        <f t="shared" si="38"/>
        <v>41547.694456018515</v>
      </c>
      <c r="U458" s="13">
        <f t="shared" si="39"/>
        <v>41569.165972222225</v>
      </c>
    </row>
    <row r="459" spans="1:21" ht="43.5" x14ac:dyDescent="0.3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>
        <f t="shared" si="35"/>
        <v>0</v>
      </c>
      <c r="P459">
        <f t="shared" si="36"/>
        <v>0</v>
      </c>
      <c r="Q459" s="16" t="e">
        <f t="shared" si="37"/>
        <v>#DIV/0!</v>
      </c>
      <c r="R459" s="9" t="s">
        <v>8315</v>
      </c>
      <c r="S459" t="s">
        <v>8321</v>
      </c>
      <c r="T459" s="13">
        <f t="shared" si="38"/>
        <v>41837.767500000002</v>
      </c>
      <c r="U459" s="13">
        <f t="shared" si="39"/>
        <v>41867.767500000002</v>
      </c>
    </row>
    <row r="460" spans="1:21" ht="43.5" x14ac:dyDescent="0.3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>
        <f t="shared" si="35"/>
        <v>8.2100000000000009</v>
      </c>
      <c r="P460">
        <f t="shared" si="36"/>
        <v>9</v>
      </c>
      <c r="Q460" s="16">
        <f t="shared" si="37"/>
        <v>16.755102040816325</v>
      </c>
      <c r="R460" s="9" t="s">
        <v>8315</v>
      </c>
      <c r="S460" t="s">
        <v>8321</v>
      </c>
      <c r="T460" s="13">
        <f t="shared" si="38"/>
        <v>41378.69976851852</v>
      </c>
      <c r="U460" s="13">
        <f t="shared" si="39"/>
        <v>41408.69976851852</v>
      </c>
    </row>
    <row r="461" spans="1:21" ht="43.5" x14ac:dyDescent="0.3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>
        <f t="shared" si="35"/>
        <v>6.4102564102564097E-2</v>
      </c>
      <c r="P461">
        <f t="shared" si="36"/>
        <v>1</v>
      </c>
      <c r="Q461" s="16">
        <f t="shared" si="37"/>
        <v>25</v>
      </c>
      <c r="R461" s="9" t="s">
        <v>8315</v>
      </c>
      <c r="S461" t="s">
        <v>8321</v>
      </c>
      <c r="T461" s="13">
        <f t="shared" si="38"/>
        <v>40800.6403587963</v>
      </c>
      <c r="U461" s="13">
        <f t="shared" si="39"/>
        <v>40860.682025462964</v>
      </c>
    </row>
    <row r="462" spans="1:21" ht="29" x14ac:dyDescent="0.3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>
        <f t="shared" si="35"/>
        <v>0.29411764705882354</v>
      </c>
      <c r="P462">
        <f t="shared" si="36"/>
        <v>1</v>
      </c>
      <c r="Q462" s="16">
        <f t="shared" si="37"/>
        <v>12.5</v>
      </c>
      <c r="R462" s="9" t="s">
        <v>8315</v>
      </c>
      <c r="S462" t="s">
        <v>8321</v>
      </c>
      <c r="T462" s="13">
        <f t="shared" si="38"/>
        <v>41759.542534722219</v>
      </c>
      <c r="U462" s="13">
        <f t="shared" si="39"/>
        <v>41791.166666666664</v>
      </c>
    </row>
    <row r="463" spans="1:21" ht="43.5" x14ac:dyDescent="0.3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>
        <f t="shared" si="35"/>
        <v>0</v>
      </c>
      <c r="P463">
        <f t="shared" si="36"/>
        <v>0</v>
      </c>
      <c r="Q463" s="16" t="e">
        <f t="shared" si="37"/>
        <v>#DIV/0!</v>
      </c>
      <c r="R463" s="9" t="s">
        <v>8315</v>
      </c>
      <c r="S463" t="s">
        <v>8321</v>
      </c>
      <c r="T463" s="13">
        <f t="shared" si="38"/>
        <v>41407.84684027778</v>
      </c>
      <c r="U463" s="13">
        <f t="shared" si="39"/>
        <v>41427.84684027778</v>
      </c>
    </row>
    <row r="464" spans="1:21" ht="58" x14ac:dyDescent="0.3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>
        <f t="shared" si="35"/>
        <v>0</v>
      </c>
      <c r="P464">
        <f t="shared" si="36"/>
        <v>0</v>
      </c>
      <c r="Q464" s="16" t="e">
        <f t="shared" si="37"/>
        <v>#DIV/0!</v>
      </c>
      <c r="R464" s="9" t="s">
        <v>8315</v>
      </c>
      <c r="S464" t="s">
        <v>8321</v>
      </c>
      <c r="T464" s="13">
        <f t="shared" si="38"/>
        <v>40705.126631944448</v>
      </c>
      <c r="U464" s="13">
        <f t="shared" si="39"/>
        <v>40765.126631944448</v>
      </c>
    </row>
    <row r="465" spans="1:21" ht="43.5" x14ac:dyDescent="0.3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>
        <f t="shared" si="35"/>
        <v>2.2727272727272729</v>
      </c>
      <c r="P465">
        <f t="shared" si="36"/>
        <v>3</v>
      </c>
      <c r="Q465" s="16">
        <f t="shared" si="37"/>
        <v>113.63636363636364</v>
      </c>
      <c r="R465" s="9" t="s">
        <v>8315</v>
      </c>
      <c r="S465" t="s">
        <v>8321</v>
      </c>
      <c r="T465" s="13">
        <f t="shared" si="38"/>
        <v>40750.710104166668</v>
      </c>
      <c r="U465" s="13">
        <f t="shared" si="39"/>
        <v>40810.710104166668</v>
      </c>
    </row>
    <row r="466" spans="1:21" ht="29" x14ac:dyDescent="0.3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>
        <f t="shared" si="35"/>
        <v>9.9009900990099015E-2</v>
      </c>
      <c r="P466">
        <f t="shared" si="36"/>
        <v>1</v>
      </c>
      <c r="Q466" s="16">
        <f t="shared" si="37"/>
        <v>1</v>
      </c>
      <c r="R466" s="9" t="s">
        <v>8315</v>
      </c>
      <c r="S466" t="s">
        <v>8321</v>
      </c>
      <c r="T466" s="13">
        <f t="shared" si="38"/>
        <v>42488.848784722228</v>
      </c>
      <c r="U466" s="13">
        <f t="shared" si="39"/>
        <v>42508.848784722228</v>
      </c>
    </row>
    <row r="467" spans="1:21" ht="29" x14ac:dyDescent="0.3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>
        <f t="shared" si="35"/>
        <v>26.953125</v>
      </c>
      <c r="P467">
        <f t="shared" si="36"/>
        <v>27</v>
      </c>
      <c r="Q467" s="16">
        <f t="shared" si="37"/>
        <v>17.25</v>
      </c>
      <c r="R467" s="9" t="s">
        <v>8315</v>
      </c>
      <c r="S467" t="s">
        <v>8321</v>
      </c>
      <c r="T467" s="13">
        <f t="shared" si="38"/>
        <v>41801.120069444441</v>
      </c>
      <c r="U467" s="13">
        <f t="shared" si="39"/>
        <v>41817.120069444441</v>
      </c>
    </row>
    <row r="468" spans="1:21" ht="43.5" x14ac:dyDescent="0.3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>
        <f t="shared" si="35"/>
        <v>0.76</v>
      </c>
      <c r="P468">
        <f t="shared" si="36"/>
        <v>1</v>
      </c>
      <c r="Q468" s="16">
        <f t="shared" si="37"/>
        <v>15.2</v>
      </c>
      <c r="R468" s="9" t="s">
        <v>8315</v>
      </c>
      <c r="S468" t="s">
        <v>8321</v>
      </c>
      <c r="T468" s="13">
        <f t="shared" si="38"/>
        <v>41129.942870370374</v>
      </c>
      <c r="U468" s="13">
        <f t="shared" si="39"/>
        <v>41159.942870370374</v>
      </c>
    </row>
    <row r="469" spans="1:21" ht="58" x14ac:dyDescent="0.3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>
        <f t="shared" si="35"/>
        <v>21.574999999999999</v>
      </c>
      <c r="P469">
        <f t="shared" si="36"/>
        <v>22</v>
      </c>
      <c r="Q469" s="16">
        <f t="shared" si="37"/>
        <v>110.64102564102564</v>
      </c>
      <c r="R469" s="9" t="s">
        <v>8315</v>
      </c>
      <c r="S469" t="s">
        <v>8321</v>
      </c>
      <c r="T469" s="13">
        <f t="shared" si="38"/>
        <v>41135.679791666669</v>
      </c>
      <c r="U469" s="13">
        <f t="shared" si="39"/>
        <v>41180.679791666669</v>
      </c>
    </row>
    <row r="470" spans="1:21" ht="43.5" x14ac:dyDescent="0.3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>
        <f t="shared" si="35"/>
        <v>0</v>
      </c>
      <c r="P470">
        <f t="shared" si="36"/>
        <v>0</v>
      </c>
      <c r="Q470" s="16" t="e">
        <f t="shared" si="37"/>
        <v>#DIV/0!</v>
      </c>
      <c r="R470" s="9" t="s">
        <v>8315</v>
      </c>
      <c r="S470" t="s">
        <v>8321</v>
      </c>
      <c r="T470" s="13">
        <f t="shared" si="38"/>
        <v>41041.167627314811</v>
      </c>
      <c r="U470" s="13">
        <f t="shared" si="39"/>
        <v>41101.160474537035</v>
      </c>
    </row>
    <row r="471" spans="1:21" ht="29" x14ac:dyDescent="0.3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>
        <f t="shared" si="35"/>
        <v>0</v>
      </c>
      <c r="P471">
        <f t="shared" si="36"/>
        <v>0</v>
      </c>
      <c r="Q471" s="16" t="e">
        <f t="shared" si="37"/>
        <v>#DIV/0!</v>
      </c>
      <c r="R471" s="9" t="s">
        <v>8315</v>
      </c>
      <c r="S471" t="s">
        <v>8321</v>
      </c>
      <c r="T471" s="13">
        <f t="shared" si="38"/>
        <v>41827.989861111113</v>
      </c>
      <c r="U471" s="13">
        <f t="shared" si="39"/>
        <v>41887.989861111113</v>
      </c>
    </row>
    <row r="472" spans="1:21" ht="43.5" x14ac:dyDescent="0.3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>
        <f t="shared" si="35"/>
        <v>1.02</v>
      </c>
      <c r="P472">
        <f t="shared" si="36"/>
        <v>2</v>
      </c>
      <c r="Q472" s="16">
        <f t="shared" si="37"/>
        <v>25.5</v>
      </c>
      <c r="R472" s="9" t="s">
        <v>8315</v>
      </c>
      <c r="S472" t="s">
        <v>8321</v>
      </c>
      <c r="T472" s="13">
        <f t="shared" si="38"/>
        <v>41605.167696759258</v>
      </c>
      <c r="U472" s="13">
        <f t="shared" si="39"/>
        <v>41655.166666666664</v>
      </c>
    </row>
    <row r="473" spans="1:21" ht="58" x14ac:dyDescent="0.3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>
        <f t="shared" si="35"/>
        <v>11.892727272727273</v>
      </c>
      <c r="P473">
        <f t="shared" si="36"/>
        <v>12</v>
      </c>
      <c r="Q473" s="16">
        <f t="shared" si="37"/>
        <v>38.476470588235294</v>
      </c>
      <c r="R473" s="9" t="s">
        <v>8315</v>
      </c>
      <c r="S473" t="s">
        <v>8321</v>
      </c>
      <c r="T473" s="13">
        <f t="shared" si="38"/>
        <v>41703.721979166665</v>
      </c>
      <c r="U473" s="13">
        <f t="shared" si="39"/>
        <v>41748.680312500001</v>
      </c>
    </row>
    <row r="474" spans="1:21" ht="43.5" x14ac:dyDescent="0.3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>
        <f t="shared" si="35"/>
        <v>17.625</v>
      </c>
      <c r="P474">
        <f t="shared" si="36"/>
        <v>18</v>
      </c>
      <c r="Q474" s="16">
        <f t="shared" si="37"/>
        <v>28.2</v>
      </c>
      <c r="R474" s="9" t="s">
        <v>8315</v>
      </c>
      <c r="S474" t="s">
        <v>8321</v>
      </c>
      <c r="T474" s="13">
        <f t="shared" si="38"/>
        <v>41844.922662037039</v>
      </c>
      <c r="U474" s="13">
        <f t="shared" si="39"/>
        <v>41874.922662037039</v>
      </c>
    </row>
    <row r="475" spans="1:21" ht="43.5" x14ac:dyDescent="0.3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>
        <f t="shared" si="35"/>
        <v>2.87</v>
      </c>
      <c r="P475">
        <f t="shared" si="36"/>
        <v>3</v>
      </c>
      <c r="Q475" s="16">
        <f t="shared" si="37"/>
        <v>61.5</v>
      </c>
      <c r="R475" s="9" t="s">
        <v>8315</v>
      </c>
      <c r="S475" t="s">
        <v>8321</v>
      </c>
      <c r="T475" s="13">
        <f t="shared" si="38"/>
        <v>41869.698136574072</v>
      </c>
      <c r="U475" s="13">
        <f t="shared" si="39"/>
        <v>41899.698136574072</v>
      </c>
    </row>
    <row r="476" spans="1:21" ht="43.5" x14ac:dyDescent="0.3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>
        <f t="shared" si="35"/>
        <v>3.0303030303030304E-2</v>
      </c>
      <c r="P476">
        <f t="shared" si="36"/>
        <v>1</v>
      </c>
      <c r="Q476" s="16">
        <f t="shared" si="37"/>
        <v>1</v>
      </c>
      <c r="R476" s="9" t="s">
        <v>8315</v>
      </c>
      <c r="S476" t="s">
        <v>8321</v>
      </c>
      <c r="T476" s="13">
        <f t="shared" si="38"/>
        <v>42753.329039351855</v>
      </c>
      <c r="U476" s="13">
        <f t="shared" si="39"/>
        <v>42783.329039351855</v>
      </c>
    </row>
    <row r="477" spans="1:21" ht="58" x14ac:dyDescent="0.3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>
        <f t="shared" si="35"/>
        <v>0</v>
      </c>
      <c r="P477">
        <f t="shared" si="36"/>
        <v>0</v>
      </c>
      <c r="Q477" s="16" t="e">
        <f t="shared" si="37"/>
        <v>#DIV/0!</v>
      </c>
      <c r="R477" s="9" t="s">
        <v>8315</v>
      </c>
      <c r="S477" t="s">
        <v>8321</v>
      </c>
      <c r="T477" s="13">
        <f t="shared" si="38"/>
        <v>42100.086145833338</v>
      </c>
      <c r="U477" s="13">
        <f t="shared" si="39"/>
        <v>42130.086145833338</v>
      </c>
    </row>
    <row r="478" spans="1:21" ht="29" x14ac:dyDescent="0.3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>
        <f t="shared" si="35"/>
        <v>2.230268181818182</v>
      </c>
      <c r="P478">
        <f t="shared" si="36"/>
        <v>3</v>
      </c>
      <c r="Q478" s="16">
        <f t="shared" si="37"/>
        <v>39.569274193548388</v>
      </c>
      <c r="R478" s="9" t="s">
        <v>8315</v>
      </c>
      <c r="S478" t="s">
        <v>8321</v>
      </c>
      <c r="T478" s="13">
        <f t="shared" si="38"/>
        <v>41757.975011574075</v>
      </c>
      <c r="U478" s="13">
        <f t="shared" si="39"/>
        <v>41793.165972222225</v>
      </c>
    </row>
    <row r="479" spans="1:21" ht="58" x14ac:dyDescent="0.3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>
        <f t="shared" si="35"/>
        <v>0</v>
      </c>
      <c r="P479">
        <f t="shared" si="36"/>
        <v>0</v>
      </c>
      <c r="Q479" s="16" t="e">
        <f t="shared" si="37"/>
        <v>#DIV/0!</v>
      </c>
      <c r="R479" s="9" t="s">
        <v>8315</v>
      </c>
      <c r="S479" t="s">
        <v>8321</v>
      </c>
      <c r="T479" s="13">
        <f t="shared" si="38"/>
        <v>40987.83488425926</v>
      </c>
      <c r="U479" s="13">
        <f t="shared" si="39"/>
        <v>41047.83488425926</v>
      </c>
    </row>
    <row r="480" spans="1:21" ht="43.5" x14ac:dyDescent="0.3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>
        <f t="shared" si="35"/>
        <v>0</v>
      </c>
      <c r="P480">
        <f t="shared" si="36"/>
        <v>0</v>
      </c>
      <c r="Q480" s="16" t="e">
        <f t="shared" si="37"/>
        <v>#DIV/0!</v>
      </c>
      <c r="R480" s="9" t="s">
        <v>8315</v>
      </c>
      <c r="S480" t="s">
        <v>8321</v>
      </c>
      <c r="T480" s="13">
        <f t="shared" si="38"/>
        <v>42065.910983796297</v>
      </c>
      <c r="U480" s="13">
        <f t="shared" si="39"/>
        <v>42095.869317129633</v>
      </c>
    </row>
    <row r="481" spans="1:21" ht="43.5" x14ac:dyDescent="0.3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>
        <f t="shared" si="35"/>
        <v>32.56</v>
      </c>
      <c r="P481">
        <f t="shared" si="36"/>
        <v>33</v>
      </c>
      <c r="Q481" s="16">
        <f t="shared" si="37"/>
        <v>88.8</v>
      </c>
      <c r="R481" s="9" t="s">
        <v>8315</v>
      </c>
      <c r="S481" t="s">
        <v>8321</v>
      </c>
      <c r="T481" s="13">
        <f t="shared" si="38"/>
        <v>41904.407812500001</v>
      </c>
      <c r="U481" s="13">
        <f t="shared" si="39"/>
        <v>41964.449479166666</v>
      </c>
    </row>
    <row r="482" spans="1:21" ht="43.5" x14ac:dyDescent="0.3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>
        <f t="shared" si="35"/>
        <v>19.41</v>
      </c>
      <c r="P482">
        <f t="shared" si="36"/>
        <v>20</v>
      </c>
      <c r="Q482" s="16">
        <f t="shared" si="37"/>
        <v>55.457142857142856</v>
      </c>
      <c r="R482" s="9" t="s">
        <v>8315</v>
      </c>
      <c r="S482" t="s">
        <v>8321</v>
      </c>
      <c r="T482" s="13">
        <f t="shared" si="38"/>
        <v>41465.500173611108</v>
      </c>
      <c r="U482" s="13">
        <f t="shared" si="39"/>
        <v>41495.500173611108</v>
      </c>
    </row>
    <row r="483" spans="1:21" ht="43.5" x14ac:dyDescent="0.3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>
        <f t="shared" si="35"/>
        <v>6.1</v>
      </c>
      <c r="P483">
        <f t="shared" si="36"/>
        <v>7</v>
      </c>
      <c r="Q483" s="16">
        <f t="shared" si="37"/>
        <v>87.142857142857139</v>
      </c>
      <c r="R483" s="9" t="s">
        <v>8315</v>
      </c>
      <c r="S483" t="s">
        <v>8321</v>
      </c>
      <c r="T483" s="13">
        <f t="shared" si="38"/>
        <v>41162.672326388885</v>
      </c>
      <c r="U483" s="13">
        <f t="shared" si="39"/>
        <v>41192.672326388885</v>
      </c>
    </row>
    <row r="484" spans="1:21" ht="43.5" x14ac:dyDescent="0.3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>
        <f t="shared" si="35"/>
        <v>0.1</v>
      </c>
      <c r="P484">
        <f t="shared" si="36"/>
        <v>1</v>
      </c>
      <c r="Q484" s="16">
        <f t="shared" si="37"/>
        <v>10</v>
      </c>
      <c r="R484" s="9" t="s">
        <v>8315</v>
      </c>
      <c r="S484" t="s">
        <v>8321</v>
      </c>
      <c r="T484" s="13">
        <f t="shared" si="38"/>
        <v>42447.896875000006</v>
      </c>
      <c r="U484" s="13">
        <f t="shared" si="39"/>
        <v>42474.606944444444</v>
      </c>
    </row>
    <row r="485" spans="1:21" ht="58" x14ac:dyDescent="0.3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>
        <f t="shared" si="35"/>
        <v>50.2</v>
      </c>
      <c r="P485">
        <f t="shared" si="36"/>
        <v>51</v>
      </c>
      <c r="Q485" s="16">
        <f t="shared" si="37"/>
        <v>51.224489795918366</v>
      </c>
      <c r="R485" s="9" t="s">
        <v>8315</v>
      </c>
      <c r="S485" t="s">
        <v>8321</v>
      </c>
      <c r="T485" s="13">
        <f t="shared" si="38"/>
        <v>41243.197592592594</v>
      </c>
      <c r="U485" s="13">
        <f t="shared" si="39"/>
        <v>41303.197592592594</v>
      </c>
    </row>
    <row r="486" spans="1:21" ht="58" x14ac:dyDescent="0.3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>
        <f t="shared" si="35"/>
        <v>0.18625</v>
      </c>
      <c r="P486">
        <f t="shared" si="36"/>
        <v>1</v>
      </c>
      <c r="Q486" s="16">
        <f t="shared" si="37"/>
        <v>13.545454545454545</v>
      </c>
      <c r="R486" s="9" t="s">
        <v>8315</v>
      </c>
      <c r="S486" t="s">
        <v>8321</v>
      </c>
      <c r="T486" s="13">
        <f t="shared" si="38"/>
        <v>42272.93949074074</v>
      </c>
      <c r="U486" s="13">
        <f t="shared" si="39"/>
        <v>42313.981157407412</v>
      </c>
    </row>
    <row r="487" spans="1:21" ht="43.5" x14ac:dyDescent="0.3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>
        <f t="shared" si="35"/>
        <v>21.906971229845084</v>
      </c>
      <c r="P487">
        <f t="shared" si="36"/>
        <v>22</v>
      </c>
      <c r="Q487" s="16">
        <f t="shared" si="37"/>
        <v>66.520080000000007</v>
      </c>
      <c r="R487" s="9" t="s">
        <v>8315</v>
      </c>
      <c r="S487" t="s">
        <v>8321</v>
      </c>
      <c r="T487" s="13">
        <f t="shared" si="38"/>
        <v>41381.50577546296</v>
      </c>
      <c r="U487" s="13">
        <f t="shared" si="39"/>
        <v>41411.50577546296</v>
      </c>
    </row>
    <row r="488" spans="1:21" ht="43.5" x14ac:dyDescent="0.3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>
        <f t="shared" si="35"/>
        <v>9.0909090909090905E-3</v>
      </c>
      <c r="P488">
        <f t="shared" si="36"/>
        <v>1</v>
      </c>
      <c r="Q488" s="16">
        <f t="shared" si="37"/>
        <v>50</v>
      </c>
      <c r="R488" s="9" t="s">
        <v>8315</v>
      </c>
      <c r="S488" t="s">
        <v>8321</v>
      </c>
      <c r="T488" s="13">
        <f t="shared" si="38"/>
        <v>41761.94258101852</v>
      </c>
      <c r="U488" s="13">
        <f t="shared" si="39"/>
        <v>41791.94258101852</v>
      </c>
    </row>
    <row r="489" spans="1:21" ht="43.5" x14ac:dyDescent="0.3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>
        <f t="shared" si="35"/>
        <v>0</v>
      </c>
      <c r="P489">
        <f t="shared" si="36"/>
        <v>0</v>
      </c>
      <c r="Q489" s="16" t="e">
        <f t="shared" si="37"/>
        <v>#DIV/0!</v>
      </c>
      <c r="R489" s="9" t="s">
        <v>8315</v>
      </c>
      <c r="S489" t="s">
        <v>8321</v>
      </c>
      <c r="T489" s="13">
        <f t="shared" si="38"/>
        <v>42669.594837962963</v>
      </c>
      <c r="U489" s="13">
        <f t="shared" si="39"/>
        <v>42729.636504629627</v>
      </c>
    </row>
    <row r="490" spans="1:21" ht="43.5" x14ac:dyDescent="0.3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>
        <f t="shared" si="35"/>
        <v>0</v>
      </c>
      <c r="P490">
        <f t="shared" si="36"/>
        <v>0</v>
      </c>
      <c r="Q490" s="16" t="e">
        <f t="shared" si="37"/>
        <v>#DIV/0!</v>
      </c>
      <c r="R490" s="9" t="s">
        <v>8315</v>
      </c>
      <c r="S490" t="s">
        <v>8321</v>
      </c>
      <c r="T490" s="13">
        <f t="shared" si="38"/>
        <v>42714.054398148146</v>
      </c>
      <c r="U490" s="13">
        <f t="shared" si="39"/>
        <v>42744.054398148146</v>
      </c>
    </row>
    <row r="491" spans="1:21" ht="43.5" x14ac:dyDescent="0.3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>
        <f t="shared" si="35"/>
        <v>0.28667813379201834</v>
      </c>
      <c r="P491">
        <f t="shared" si="36"/>
        <v>1</v>
      </c>
      <c r="Q491" s="16">
        <f t="shared" si="37"/>
        <v>71.666666666666671</v>
      </c>
      <c r="R491" s="9" t="s">
        <v>8315</v>
      </c>
      <c r="S491" t="s">
        <v>8321</v>
      </c>
      <c r="T491" s="13">
        <f t="shared" si="38"/>
        <v>40882.481666666667</v>
      </c>
      <c r="U491" s="13">
        <f t="shared" si="39"/>
        <v>40913.481249999997</v>
      </c>
    </row>
    <row r="492" spans="1:21" x14ac:dyDescent="0.3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>
        <f t="shared" si="35"/>
        <v>0</v>
      </c>
      <c r="P492">
        <f t="shared" si="36"/>
        <v>0</v>
      </c>
      <c r="Q492" s="16" t="e">
        <f t="shared" si="37"/>
        <v>#DIV/0!</v>
      </c>
      <c r="R492" s="9" t="s">
        <v>8315</v>
      </c>
      <c r="S492" t="s">
        <v>8321</v>
      </c>
      <c r="T492" s="13">
        <f t="shared" si="38"/>
        <v>41113.968576388892</v>
      </c>
      <c r="U492" s="13">
        <f t="shared" si="39"/>
        <v>41143.968576388892</v>
      </c>
    </row>
    <row r="493" spans="1:21" ht="43.5" x14ac:dyDescent="0.3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>
        <f t="shared" si="35"/>
        <v>0</v>
      </c>
      <c r="P493">
        <f t="shared" si="36"/>
        <v>0</v>
      </c>
      <c r="Q493" s="16" t="e">
        <f t="shared" si="37"/>
        <v>#DIV/0!</v>
      </c>
      <c r="R493" s="9" t="s">
        <v>8315</v>
      </c>
      <c r="S493" t="s">
        <v>8321</v>
      </c>
      <c r="T493" s="13">
        <f t="shared" si="38"/>
        <v>42366.982627314821</v>
      </c>
      <c r="U493" s="13">
        <f t="shared" si="39"/>
        <v>42396.982627314821</v>
      </c>
    </row>
    <row r="494" spans="1:21" ht="43.5" x14ac:dyDescent="0.3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>
        <f t="shared" si="35"/>
        <v>0</v>
      </c>
      <c r="P494">
        <f t="shared" si="36"/>
        <v>0</v>
      </c>
      <c r="Q494" s="16" t="e">
        <f t="shared" si="37"/>
        <v>#DIV/0!</v>
      </c>
      <c r="R494" s="9" t="s">
        <v>8315</v>
      </c>
      <c r="S494" t="s">
        <v>8321</v>
      </c>
      <c r="T494" s="13">
        <f t="shared" si="38"/>
        <v>42596.03506944445</v>
      </c>
      <c r="U494" s="13">
        <f t="shared" si="39"/>
        <v>42656.03506944445</v>
      </c>
    </row>
    <row r="495" spans="1:21" ht="43.5" x14ac:dyDescent="0.3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>
        <f t="shared" si="35"/>
        <v>0</v>
      </c>
      <c r="P495">
        <f t="shared" si="36"/>
        <v>0</v>
      </c>
      <c r="Q495" s="16" t="e">
        <f t="shared" si="37"/>
        <v>#DIV/0!</v>
      </c>
      <c r="R495" s="9" t="s">
        <v>8315</v>
      </c>
      <c r="S495" t="s">
        <v>8321</v>
      </c>
      <c r="T495" s="13">
        <f t="shared" si="38"/>
        <v>42114.726134259254</v>
      </c>
      <c r="U495" s="13">
        <f t="shared" si="39"/>
        <v>42144.726134259254</v>
      </c>
    </row>
    <row r="496" spans="1:21" ht="58" x14ac:dyDescent="0.3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>
        <f t="shared" si="35"/>
        <v>0.155</v>
      </c>
      <c r="P496">
        <f t="shared" si="36"/>
        <v>1</v>
      </c>
      <c r="Q496" s="16">
        <f t="shared" si="37"/>
        <v>10.333333333333334</v>
      </c>
      <c r="R496" s="9" t="s">
        <v>8315</v>
      </c>
      <c r="S496" t="s">
        <v>8321</v>
      </c>
      <c r="T496" s="13">
        <f t="shared" si="38"/>
        <v>41799.830613425926</v>
      </c>
      <c r="U496" s="13">
        <f t="shared" si="39"/>
        <v>41823.125</v>
      </c>
    </row>
    <row r="497" spans="1:21" ht="43.5" x14ac:dyDescent="0.3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>
        <f t="shared" si="35"/>
        <v>0</v>
      </c>
      <c r="P497">
        <f t="shared" si="36"/>
        <v>0</v>
      </c>
      <c r="Q497" s="16" t="e">
        <f t="shared" si="37"/>
        <v>#DIV/0!</v>
      </c>
      <c r="R497" s="9" t="s">
        <v>8315</v>
      </c>
      <c r="S497" t="s">
        <v>8321</v>
      </c>
      <c r="T497" s="13">
        <f t="shared" si="38"/>
        <v>42171.827604166669</v>
      </c>
      <c r="U497" s="13">
        <f t="shared" si="39"/>
        <v>42201.827604166669</v>
      </c>
    </row>
    <row r="498" spans="1:21" ht="29" x14ac:dyDescent="0.3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>
        <f t="shared" si="35"/>
        <v>1.6666666666666668E-3</v>
      </c>
      <c r="P498">
        <f t="shared" si="36"/>
        <v>1</v>
      </c>
      <c r="Q498" s="16">
        <f t="shared" si="37"/>
        <v>1</v>
      </c>
      <c r="R498" s="9" t="s">
        <v>8315</v>
      </c>
      <c r="S498" t="s">
        <v>8321</v>
      </c>
      <c r="T498" s="13">
        <f t="shared" si="38"/>
        <v>41620.93141203704</v>
      </c>
      <c r="U498" s="13">
        <f t="shared" si="39"/>
        <v>41680.93141203704</v>
      </c>
    </row>
    <row r="499" spans="1:21" x14ac:dyDescent="0.3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>
        <f t="shared" si="35"/>
        <v>0.6696428571428571</v>
      </c>
      <c r="P499">
        <f t="shared" si="36"/>
        <v>1</v>
      </c>
      <c r="Q499" s="16">
        <f t="shared" si="37"/>
        <v>10</v>
      </c>
      <c r="R499" s="9" t="s">
        <v>8315</v>
      </c>
      <c r="S499" t="s">
        <v>8321</v>
      </c>
      <c r="T499" s="13">
        <f t="shared" si="38"/>
        <v>41945.037789351853</v>
      </c>
      <c r="U499" s="13">
        <f t="shared" si="39"/>
        <v>41998.208333333328</v>
      </c>
    </row>
    <row r="500" spans="1:21" ht="43.5" x14ac:dyDescent="0.3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>
        <f t="shared" si="35"/>
        <v>4.5985132395404564</v>
      </c>
      <c r="P500">
        <f t="shared" si="36"/>
        <v>5</v>
      </c>
      <c r="Q500" s="16">
        <f t="shared" si="37"/>
        <v>136.09090909090909</v>
      </c>
      <c r="R500" s="9" t="s">
        <v>8315</v>
      </c>
      <c r="S500" t="s">
        <v>8321</v>
      </c>
      <c r="T500" s="13">
        <f t="shared" si="38"/>
        <v>40858.762141203704</v>
      </c>
      <c r="U500" s="13">
        <f t="shared" si="39"/>
        <v>40900.762141203704</v>
      </c>
    </row>
    <row r="501" spans="1:21" ht="58" x14ac:dyDescent="0.3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>
        <f t="shared" si="35"/>
        <v>9.5500000000000007</v>
      </c>
      <c r="P501">
        <f t="shared" si="36"/>
        <v>10</v>
      </c>
      <c r="Q501" s="16">
        <f t="shared" si="37"/>
        <v>73.461538461538467</v>
      </c>
      <c r="R501" s="9" t="s">
        <v>8315</v>
      </c>
      <c r="S501" t="s">
        <v>8321</v>
      </c>
      <c r="T501" s="13">
        <f t="shared" si="38"/>
        <v>40043.895462962959</v>
      </c>
      <c r="U501" s="13">
        <f t="shared" si="39"/>
        <v>40098.874305555553</v>
      </c>
    </row>
    <row r="502" spans="1:21" ht="58" x14ac:dyDescent="0.3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>
        <f t="shared" si="35"/>
        <v>3.3076923076923079</v>
      </c>
      <c r="P502">
        <f t="shared" si="36"/>
        <v>4</v>
      </c>
      <c r="Q502" s="16">
        <f t="shared" si="37"/>
        <v>53.75</v>
      </c>
      <c r="R502" s="9" t="s">
        <v>8315</v>
      </c>
      <c r="S502" t="s">
        <v>8321</v>
      </c>
      <c r="T502" s="13">
        <f t="shared" si="38"/>
        <v>40247.886006944449</v>
      </c>
      <c r="U502" s="13">
        <f t="shared" si="39"/>
        <v>40306.927777777775</v>
      </c>
    </row>
    <row r="503" spans="1:21" ht="43.5" x14ac:dyDescent="0.3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>
        <f t="shared" si="35"/>
        <v>0</v>
      </c>
      <c r="P503">
        <f t="shared" si="36"/>
        <v>0</v>
      </c>
      <c r="Q503" s="16" t="e">
        <f t="shared" si="37"/>
        <v>#DIV/0!</v>
      </c>
      <c r="R503" s="9" t="s">
        <v>8315</v>
      </c>
      <c r="S503" t="s">
        <v>8321</v>
      </c>
      <c r="T503" s="13">
        <f t="shared" si="38"/>
        <v>40703.234386574077</v>
      </c>
      <c r="U503" s="13">
        <f t="shared" si="39"/>
        <v>40733.234386574077</v>
      </c>
    </row>
    <row r="504" spans="1:21" ht="58" x14ac:dyDescent="0.3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>
        <f t="shared" si="35"/>
        <v>1.1499999999999999</v>
      </c>
      <c r="P504">
        <f t="shared" si="36"/>
        <v>2</v>
      </c>
      <c r="Q504" s="16">
        <f t="shared" si="37"/>
        <v>57.5</v>
      </c>
      <c r="R504" s="9" t="s">
        <v>8315</v>
      </c>
      <c r="S504" t="s">
        <v>8321</v>
      </c>
      <c r="T504" s="13">
        <f t="shared" si="38"/>
        <v>40956.553530092591</v>
      </c>
      <c r="U504" s="13">
        <f t="shared" si="39"/>
        <v>40986.511863425927</v>
      </c>
    </row>
    <row r="505" spans="1:21" ht="43.5" x14ac:dyDescent="0.3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>
        <f t="shared" si="35"/>
        <v>1.7538461538461538</v>
      </c>
      <c r="P505">
        <f t="shared" si="36"/>
        <v>2</v>
      </c>
      <c r="Q505" s="16">
        <f t="shared" si="37"/>
        <v>12.666666666666666</v>
      </c>
      <c r="R505" s="9" t="s">
        <v>8315</v>
      </c>
      <c r="S505" t="s">
        <v>8321</v>
      </c>
      <c r="T505" s="13">
        <f t="shared" si="38"/>
        <v>41991.526655092588</v>
      </c>
      <c r="U505" s="13">
        <f t="shared" si="39"/>
        <v>42021.526655092588</v>
      </c>
    </row>
    <row r="506" spans="1:21" ht="43.5" x14ac:dyDescent="0.3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>
        <f t="shared" si="35"/>
        <v>1.3673469387755102</v>
      </c>
      <c r="P506">
        <f t="shared" si="36"/>
        <v>2</v>
      </c>
      <c r="Q506" s="16">
        <f t="shared" si="37"/>
        <v>67</v>
      </c>
      <c r="R506" s="9" t="s">
        <v>8315</v>
      </c>
      <c r="S506" t="s">
        <v>8321</v>
      </c>
      <c r="T506" s="13">
        <f t="shared" si="38"/>
        <v>40949.98364583333</v>
      </c>
      <c r="U506" s="13">
        <f t="shared" si="39"/>
        <v>41009.941979166666</v>
      </c>
    </row>
    <row r="507" spans="1:21" ht="43.5" x14ac:dyDescent="0.3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>
        <f t="shared" si="35"/>
        <v>0.43333333333333329</v>
      </c>
      <c r="P507">
        <f t="shared" si="36"/>
        <v>1</v>
      </c>
      <c r="Q507" s="16">
        <f t="shared" si="37"/>
        <v>3.7142857142857144</v>
      </c>
      <c r="R507" s="9" t="s">
        <v>8315</v>
      </c>
      <c r="S507" t="s">
        <v>8321</v>
      </c>
      <c r="T507" s="13">
        <f t="shared" si="38"/>
        <v>42318.098217592589</v>
      </c>
      <c r="U507" s="13">
        <f t="shared" si="39"/>
        <v>42363.098217592589</v>
      </c>
    </row>
    <row r="508" spans="1:21" ht="43.5" x14ac:dyDescent="0.3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>
        <f t="shared" si="35"/>
        <v>0.125</v>
      </c>
      <c r="P508">
        <f t="shared" si="36"/>
        <v>1</v>
      </c>
      <c r="Q508" s="16">
        <f t="shared" si="37"/>
        <v>250</v>
      </c>
      <c r="R508" s="9" t="s">
        <v>8315</v>
      </c>
      <c r="S508" t="s">
        <v>8321</v>
      </c>
      <c r="T508" s="13">
        <f t="shared" si="38"/>
        <v>41466.552314814813</v>
      </c>
      <c r="U508" s="13">
        <f t="shared" si="39"/>
        <v>41496.552314814813</v>
      </c>
    </row>
    <row r="509" spans="1:21" ht="43.5" x14ac:dyDescent="0.3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>
        <f t="shared" si="35"/>
        <v>3.2</v>
      </c>
      <c r="P509">
        <f t="shared" si="36"/>
        <v>4</v>
      </c>
      <c r="Q509" s="16">
        <f t="shared" si="37"/>
        <v>64</v>
      </c>
      <c r="R509" s="9" t="s">
        <v>8315</v>
      </c>
      <c r="S509" t="s">
        <v>8321</v>
      </c>
      <c r="T509" s="13">
        <f t="shared" si="38"/>
        <v>41156.958993055552</v>
      </c>
      <c r="U509" s="13">
        <f t="shared" si="39"/>
        <v>41201.958993055552</v>
      </c>
    </row>
    <row r="510" spans="1:21" ht="58" x14ac:dyDescent="0.3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>
        <f t="shared" si="35"/>
        <v>0.8</v>
      </c>
      <c r="P510">
        <f t="shared" si="36"/>
        <v>1</v>
      </c>
      <c r="Q510" s="16">
        <f t="shared" si="37"/>
        <v>133.33333333333334</v>
      </c>
      <c r="R510" s="9" t="s">
        <v>8315</v>
      </c>
      <c r="S510" t="s">
        <v>8321</v>
      </c>
      <c r="T510" s="13">
        <f t="shared" si="38"/>
        <v>40995.024317129632</v>
      </c>
      <c r="U510" s="13">
        <f t="shared" si="39"/>
        <v>41054.593055555553</v>
      </c>
    </row>
    <row r="511" spans="1:21" ht="43.5" x14ac:dyDescent="0.3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>
        <f t="shared" si="35"/>
        <v>0.2</v>
      </c>
      <c r="P511">
        <f t="shared" si="36"/>
        <v>1</v>
      </c>
      <c r="Q511" s="16">
        <f t="shared" si="37"/>
        <v>10</v>
      </c>
      <c r="R511" s="9" t="s">
        <v>8315</v>
      </c>
      <c r="S511" t="s">
        <v>8321</v>
      </c>
      <c r="T511" s="13">
        <f t="shared" si="38"/>
        <v>42153.631597222222</v>
      </c>
      <c r="U511" s="13">
        <f t="shared" si="39"/>
        <v>42183.631597222222</v>
      </c>
    </row>
    <row r="512" spans="1:21" ht="43.5" x14ac:dyDescent="0.3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>
        <f t="shared" si="35"/>
        <v>0</v>
      </c>
      <c r="P512">
        <f t="shared" si="36"/>
        <v>0</v>
      </c>
      <c r="Q512" s="16" t="e">
        <f t="shared" si="37"/>
        <v>#DIV/0!</v>
      </c>
      <c r="R512" s="9" t="s">
        <v>8315</v>
      </c>
      <c r="S512" t="s">
        <v>8321</v>
      </c>
      <c r="T512" s="13">
        <f t="shared" si="38"/>
        <v>42400.176377314812</v>
      </c>
      <c r="U512" s="13">
        <f t="shared" si="39"/>
        <v>42430.176377314812</v>
      </c>
    </row>
    <row r="513" spans="1:21" ht="43.5" x14ac:dyDescent="0.3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>
        <f t="shared" si="35"/>
        <v>3</v>
      </c>
      <c r="P513">
        <f t="shared" si="36"/>
        <v>3</v>
      </c>
      <c r="Q513" s="16">
        <f t="shared" si="37"/>
        <v>30</v>
      </c>
      <c r="R513" s="9" t="s">
        <v>8315</v>
      </c>
      <c r="S513" t="s">
        <v>8321</v>
      </c>
      <c r="T513" s="13">
        <f t="shared" si="38"/>
        <v>41340.303032407406</v>
      </c>
      <c r="U513" s="13">
        <f t="shared" si="39"/>
        <v>41370.261365740742</v>
      </c>
    </row>
    <row r="514" spans="1:21" ht="43.5" x14ac:dyDescent="0.3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>
        <f t="shared" si="35"/>
        <v>0.13749999999999998</v>
      </c>
      <c r="P514">
        <f t="shared" si="36"/>
        <v>1</v>
      </c>
      <c r="Q514" s="16">
        <f t="shared" si="37"/>
        <v>5.5</v>
      </c>
      <c r="R514" s="9" t="s">
        <v>8315</v>
      </c>
      <c r="S514" t="s">
        <v>8321</v>
      </c>
      <c r="T514" s="13">
        <f t="shared" si="38"/>
        <v>42649.742210648154</v>
      </c>
      <c r="U514" s="13">
        <f t="shared" si="39"/>
        <v>42694.783877314811</v>
      </c>
    </row>
    <row r="515" spans="1:21" ht="29" x14ac:dyDescent="0.3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>
        <f t="shared" ref="O515:O578" si="40">((E515)/(D515))*100</f>
        <v>13.923999999999999</v>
      </c>
      <c r="P515">
        <f t="shared" ref="P515:P578" si="41">ROUNDUP(O515,0)</f>
        <v>14</v>
      </c>
      <c r="Q515" s="16">
        <f t="shared" ref="Q515:Q578" si="42">E515/L515</f>
        <v>102.38235294117646</v>
      </c>
      <c r="R515" s="9" t="s">
        <v>8315</v>
      </c>
      <c r="S515" t="s">
        <v>8321</v>
      </c>
      <c r="T515" s="13">
        <f t="shared" ref="T515:T578" si="43">(((J515/60)/60)/24)+DATE(1970,1,1)</f>
        <v>42552.653993055559</v>
      </c>
      <c r="U515" s="13">
        <f t="shared" ref="U515:U578" si="44">(((I515/60)/60)/24)+DATE(1970,1,1)</f>
        <v>42597.291666666672</v>
      </c>
    </row>
    <row r="516" spans="1:21" ht="43.5" x14ac:dyDescent="0.3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>
        <f t="shared" si="40"/>
        <v>3.3333333333333335</v>
      </c>
      <c r="P516">
        <f t="shared" si="41"/>
        <v>4</v>
      </c>
      <c r="Q516" s="16">
        <f t="shared" si="42"/>
        <v>16.666666666666668</v>
      </c>
      <c r="R516" s="9" t="s">
        <v>8315</v>
      </c>
      <c r="S516" t="s">
        <v>8321</v>
      </c>
      <c r="T516" s="13">
        <f t="shared" si="43"/>
        <v>41830.613969907405</v>
      </c>
      <c r="U516" s="13">
        <f t="shared" si="44"/>
        <v>41860.613969907405</v>
      </c>
    </row>
    <row r="517" spans="1:21" ht="43.5" x14ac:dyDescent="0.3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>
        <f t="shared" si="40"/>
        <v>25.41340206185567</v>
      </c>
      <c r="P517">
        <f t="shared" si="41"/>
        <v>26</v>
      </c>
      <c r="Q517" s="16">
        <f t="shared" si="42"/>
        <v>725.02941176470586</v>
      </c>
      <c r="R517" s="9" t="s">
        <v>8315</v>
      </c>
      <c r="S517" t="s">
        <v>8321</v>
      </c>
      <c r="T517" s="13">
        <f t="shared" si="43"/>
        <v>42327.490752314814</v>
      </c>
      <c r="U517" s="13">
        <f t="shared" si="44"/>
        <v>42367.490752314814</v>
      </c>
    </row>
    <row r="518" spans="1:21" ht="29" x14ac:dyDescent="0.3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>
        <f t="shared" si="40"/>
        <v>0</v>
      </c>
      <c r="P518">
        <f t="shared" si="41"/>
        <v>0</v>
      </c>
      <c r="Q518" s="16" t="e">
        <f t="shared" si="42"/>
        <v>#DIV/0!</v>
      </c>
      <c r="R518" s="9" t="s">
        <v>8315</v>
      </c>
      <c r="S518" t="s">
        <v>8321</v>
      </c>
      <c r="T518" s="13">
        <f t="shared" si="43"/>
        <v>42091.778703703705</v>
      </c>
      <c r="U518" s="13">
        <f t="shared" si="44"/>
        <v>42151.778703703705</v>
      </c>
    </row>
    <row r="519" spans="1:21" ht="43.5" x14ac:dyDescent="0.3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>
        <f t="shared" si="40"/>
        <v>1.3666666666666667</v>
      </c>
      <c r="P519">
        <f t="shared" si="41"/>
        <v>2</v>
      </c>
      <c r="Q519" s="16">
        <f t="shared" si="42"/>
        <v>68.333333333333329</v>
      </c>
      <c r="R519" s="9" t="s">
        <v>8315</v>
      </c>
      <c r="S519" t="s">
        <v>8321</v>
      </c>
      <c r="T519" s="13">
        <f t="shared" si="43"/>
        <v>42738.615289351852</v>
      </c>
      <c r="U519" s="13">
        <f t="shared" si="44"/>
        <v>42768.615289351852</v>
      </c>
    </row>
    <row r="520" spans="1:21" ht="58" x14ac:dyDescent="0.3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>
        <f t="shared" si="40"/>
        <v>0</v>
      </c>
      <c r="P520">
        <f t="shared" si="41"/>
        <v>0</v>
      </c>
      <c r="Q520" s="16" t="e">
        <f t="shared" si="42"/>
        <v>#DIV/0!</v>
      </c>
      <c r="R520" s="9" t="s">
        <v>8315</v>
      </c>
      <c r="S520" t="s">
        <v>8321</v>
      </c>
      <c r="T520" s="13">
        <f t="shared" si="43"/>
        <v>42223.616018518514</v>
      </c>
      <c r="U520" s="13">
        <f t="shared" si="44"/>
        <v>42253.615277777775</v>
      </c>
    </row>
    <row r="521" spans="1:21" ht="43.5" x14ac:dyDescent="0.3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>
        <f t="shared" si="40"/>
        <v>22.881426547787683</v>
      </c>
      <c r="P521">
        <f t="shared" si="41"/>
        <v>23</v>
      </c>
      <c r="Q521" s="16">
        <f t="shared" si="42"/>
        <v>39.228571428571428</v>
      </c>
      <c r="R521" s="9" t="s">
        <v>8315</v>
      </c>
      <c r="S521" t="s">
        <v>8321</v>
      </c>
      <c r="T521" s="13">
        <f t="shared" si="43"/>
        <v>41218.391446759262</v>
      </c>
      <c r="U521" s="13">
        <f t="shared" si="44"/>
        <v>41248.391446759262</v>
      </c>
    </row>
    <row r="522" spans="1:21" ht="43.5" x14ac:dyDescent="0.3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>
        <f t="shared" si="40"/>
        <v>102.1</v>
      </c>
      <c r="P522">
        <f t="shared" si="41"/>
        <v>103</v>
      </c>
      <c r="Q522" s="16">
        <f t="shared" si="42"/>
        <v>150.14705882352942</v>
      </c>
      <c r="R522" s="9" t="s">
        <v>8322</v>
      </c>
      <c r="S522" t="s">
        <v>8323</v>
      </c>
      <c r="T522" s="13">
        <f t="shared" si="43"/>
        <v>42318.702094907407</v>
      </c>
      <c r="U522" s="13">
        <f t="shared" si="44"/>
        <v>42348.702094907407</v>
      </c>
    </row>
    <row r="523" spans="1:21" ht="58" x14ac:dyDescent="0.3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>
        <f t="shared" si="40"/>
        <v>104.64</v>
      </c>
      <c r="P523">
        <f t="shared" si="41"/>
        <v>105</v>
      </c>
      <c r="Q523" s="16">
        <f t="shared" si="42"/>
        <v>93.428571428571431</v>
      </c>
      <c r="R523" s="9" t="s">
        <v>8322</v>
      </c>
      <c r="S523" t="s">
        <v>8323</v>
      </c>
      <c r="T523" s="13">
        <f t="shared" si="43"/>
        <v>42646.092812499999</v>
      </c>
      <c r="U523" s="13">
        <f t="shared" si="44"/>
        <v>42675.207638888889</v>
      </c>
    </row>
    <row r="524" spans="1:21" ht="43.5" x14ac:dyDescent="0.3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>
        <f t="shared" si="40"/>
        <v>114.66666666666667</v>
      </c>
      <c r="P524">
        <f t="shared" si="41"/>
        <v>115</v>
      </c>
      <c r="Q524" s="16">
        <f t="shared" si="42"/>
        <v>110.96774193548387</v>
      </c>
      <c r="R524" s="9" t="s">
        <v>8322</v>
      </c>
      <c r="S524" t="s">
        <v>8323</v>
      </c>
      <c r="T524" s="13">
        <f t="shared" si="43"/>
        <v>42430.040798611109</v>
      </c>
      <c r="U524" s="13">
        <f t="shared" si="44"/>
        <v>42449.999131944445</v>
      </c>
    </row>
    <row r="525" spans="1:21" ht="43.5" x14ac:dyDescent="0.3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>
        <f t="shared" si="40"/>
        <v>120.6</v>
      </c>
      <c r="P525">
        <f t="shared" si="41"/>
        <v>121</v>
      </c>
      <c r="Q525" s="16">
        <f t="shared" si="42"/>
        <v>71.785714285714292</v>
      </c>
      <c r="R525" s="9" t="s">
        <v>8322</v>
      </c>
      <c r="S525" t="s">
        <v>8323</v>
      </c>
      <c r="T525" s="13">
        <f t="shared" si="43"/>
        <v>42238.13282407407</v>
      </c>
      <c r="U525" s="13">
        <f t="shared" si="44"/>
        <v>42268.13282407407</v>
      </c>
    </row>
    <row r="526" spans="1:21" ht="43.5" x14ac:dyDescent="0.3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>
        <f t="shared" si="40"/>
        <v>108.67285714285715</v>
      </c>
      <c r="P526">
        <f t="shared" si="41"/>
        <v>109</v>
      </c>
      <c r="Q526" s="16">
        <f t="shared" si="42"/>
        <v>29.258076923076924</v>
      </c>
      <c r="R526" s="9" t="s">
        <v>8322</v>
      </c>
      <c r="S526" t="s">
        <v>8323</v>
      </c>
      <c r="T526" s="13">
        <f t="shared" si="43"/>
        <v>42492.717233796298</v>
      </c>
      <c r="U526" s="13">
        <f t="shared" si="44"/>
        <v>42522.717233796298</v>
      </c>
    </row>
    <row r="527" spans="1:21" ht="58" x14ac:dyDescent="0.3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>
        <f t="shared" si="40"/>
        <v>100</v>
      </c>
      <c r="P527">
        <f t="shared" si="41"/>
        <v>100</v>
      </c>
      <c r="Q527" s="16">
        <f t="shared" si="42"/>
        <v>1000</v>
      </c>
      <c r="R527" s="9" t="s">
        <v>8322</v>
      </c>
      <c r="S527" t="s">
        <v>8323</v>
      </c>
      <c r="T527" s="13">
        <f t="shared" si="43"/>
        <v>41850.400937500002</v>
      </c>
      <c r="U527" s="13">
        <f t="shared" si="44"/>
        <v>41895.400937500002</v>
      </c>
    </row>
    <row r="528" spans="1:21" ht="43.5" x14ac:dyDescent="0.3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>
        <f t="shared" si="40"/>
        <v>113.99999999999999</v>
      </c>
      <c r="P528">
        <f t="shared" si="41"/>
        <v>114</v>
      </c>
      <c r="Q528" s="16">
        <f t="shared" si="42"/>
        <v>74.347826086956516</v>
      </c>
      <c r="R528" s="9" t="s">
        <v>8322</v>
      </c>
      <c r="S528" t="s">
        <v>8323</v>
      </c>
      <c r="T528" s="13">
        <f t="shared" si="43"/>
        <v>42192.591944444444</v>
      </c>
      <c r="U528" s="13">
        <f t="shared" si="44"/>
        <v>42223.708333333328</v>
      </c>
    </row>
    <row r="529" spans="1:21" ht="58" x14ac:dyDescent="0.3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>
        <f t="shared" si="40"/>
        <v>100.85</v>
      </c>
      <c r="P529">
        <f t="shared" si="41"/>
        <v>101</v>
      </c>
      <c r="Q529" s="16">
        <f t="shared" si="42"/>
        <v>63.829113924050631</v>
      </c>
      <c r="R529" s="9" t="s">
        <v>8322</v>
      </c>
      <c r="S529" t="s">
        <v>8323</v>
      </c>
      <c r="T529" s="13">
        <f t="shared" si="43"/>
        <v>42753.205625000002</v>
      </c>
      <c r="U529" s="13">
        <f t="shared" si="44"/>
        <v>42783.670138888891</v>
      </c>
    </row>
    <row r="530" spans="1:21" ht="29" x14ac:dyDescent="0.3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>
        <f t="shared" si="40"/>
        <v>115.65217391304347</v>
      </c>
      <c r="P530">
        <f t="shared" si="41"/>
        <v>116</v>
      </c>
      <c r="Q530" s="16">
        <f t="shared" si="42"/>
        <v>44.333333333333336</v>
      </c>
      <c r="R530" s="9" t="s">
        <v>8322</v>
      </c>
      <c r="S530" t="s">
        <v>8323</v>
      </c>
      <c r="T530" s="13">
        <f t="shared" si="43"/>
        <v>42155.920219907406</v>
      </c>
      <c r="U530" s="13">
        <f t="shared" si="44"/>
        <v>42176.888888888891</v>
      </c>
    </row>
    <row r="531" spans="1:21" ht="43.5" x14ac:dyDescent="0.3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>
        <f t="shared" si="40"/>
        <v>130.41666666666666</v>
      </c>
      <c r="P531">
        <f t="shared" si="41"/>
        <v>131</v>
      </c>
      <c r="Q531" s="16">
        <f t="shared" si="42"/>
        <v>86.944444444444443</v>
      </c>
      <c r="R531" s="9" t="s">
        <v>8322</v>
      </c>
      <c r="S531" t="s">
        <v>8323</v>
      </c>
      <c r="T531" s="13">
        <f t="shared" si="43"/>
        <v>42725.031180555554</v>
      </c>
      <c r="U531" s="13">
        <f t="shared" si="44"/>
        <v>42746.208333333328</v>
      </c>
    </row>
    <row r="532" spans="1:21" ht="43.5" x14ac:dyDescent="0.3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>
        <f t="shared" si="40"/>
        <v>107.78267254038178</v>
      </c>
      <c r="P532">
        <f t="shared" si="41"/>
        <v>108</v>
      </c>
      <c r="Q532" s="16">
        <f t="shared" si="42"/>
        <v>126.55172413793103</v>
      </c>
      <c r="R532" s="9" t="s">
        <v>8322</v>
      </c>
      <c r="S532" t="s">
        <v>8323</v>
      </c>
      <c r="T532" s="13">
        <f t="shared" si="43"/>
        <v>42157.591064814813</v>
      </c>
      <c r="U532" s="13">
        <f t="shared" si="44"/>
        <v>42179.083333333328</v>
      </c>
    </row>
    <row r="533" spans="1:21" ht="43.5" x14ac:dyDescent="0.3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>
        <f t="shared" si="40"/>
        <v>100</v>
      </c>
      <c r="P533">
        <f t="shared" si="41"/>
        <v>100</v>
      </c>
      <c r="Q533" s="16">
        <f t="shared" si="42"/>
        <v>129.03225806451613</v>
      </c>
      <c r="R533" s="9" t="s">
        <v>8322</v>
      </c>
      <c r="S533" t="s">
        <v>8323</v>
      </c>
      <c r="T533" s="13">
        <f t="shared" si="43"/>
        <v>42676.065150462964</v>
      </c>
      <c r="U533" s="13">
        <f t="shared" si="44"/>
        <v>42721.290972222225</v>
      </c>
    </row>
    <row r="534" spans="1:21" ht="43.5" x14ac:dyDescent="0.3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>
        <f t="shared" si="40"/>
        <v>123.25</v>
      </c>
      <c r="P534">
        <f t="shared" si="41"/>
        <v>124</v>
      </c>
      <c r="Q534" s="16">
        <f t="shared" si="42"/>
        <v>71.242774566473983</v>
      </c>
      <c r="R534" s="9" t="s">
        <v>8322</v>
      </c>
      <c r="S534" t="s">
        <v>8323</v>
      </c>
      <c r="T534" s="13">
        <f t="shared" si="43"/>
        <v>42473.007037037038</v>
      </c>
      <c r="U534" s="13">
        <f t="shared" si="44"/>
        <v>42503.007037037038</v>
      </c>
    </row>
    <row r="535" spans="1:21" ht="43.5" x14ac:dyDescent="0.3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>
        <f t="shared" si="40"/>
        <v>100.2</v>
      </c>
      <c r="P535">
        <f t="shared" si="41"/>
        <v>101</v>
      </c>
      <c r="Q535" s="16">
        <f t="shared" si="42"/>
        <v>117.88235294117646</v>
      </c>
      <c r="R535" s="9" t="s">
        <v>8322</v>
      </c>
      <c r="S535" t="s">
        <v>8323</v>
      </c>
      <c r="T535" s="13">
        <f t="shared" si="43"/>
        <v>42482.43478009259</v>
      </c>
      <c r="U535" s="13">
        <f t="shared" si="44"/>
        <v>42506.43478009259</v>
      </c>
    </row>
    <row r="536" spans="1:21" ht="43.5" x14ac:dyDescent="0.3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>
        <f t="shared" si="40"/>
        <v>104.66666666666666</v>
      </c>
      <c r="P536">
        <f t="shared" si="41"/>
        <v>105</v>
      </c>
      <c r="Q536" s="16">
        <f t="shared" si="42"/>
        <v>327.08333333333331</v>
      </c>
      <c r="R536" s="9" t="s">
        <v>8322</v>
      </c>
      <c r="S536" t="s">
        <v>8323</v>
      </c>
      <c r="T536" s="13">
        <f t="shared" si="43"/>
        <v>42270.810995370368</v>
      </c>
      <c r="U536" s="13">
        <f t="shared" si="44"/>
        <v>42309.958333333328</v>
      </c>
    </row>
    <row r="537" spans="1:21" ht="43.5" x14ac:dyDescent="0.3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>
        <f t="shared" si="40"/>
        <v>102.49999999999999</v>
      </c>
      <c r="P537">
        <f t="shared" si="41"/>
        <v>103</v>
      </c>
      <c r="Q537" s="16">
        <f t="shared" si="42"/>
        <v>34.745762711864408</v>
      </c>
      <c r="R537" s="9" t="s">
        <v>8322</v>
      </c>
      <c r="S537" t="s">
        <v>8323</v>
      </c>
      <c r="T537" s="13">
        <f t="shared" si="43"/>
        <v>42711.545196759253</v>
      </c>
      <c r="U537" s="13">
        <f t="shared" si="44"/>
        <v>42741.545196759253</v>
      </c>
    </row>
    <row r="538" spans="1:21" ht="58" x14ac:dyDescent="0.3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>
        <f t="shared" si="40"/>
        <v>118.25757575757576</v>
      </c>
      <c r="P538">
        <f t="shared" si="41"/>
        <v>119</v>
      </c>
      <c r="Q538" s="16">
        <f t="shared" si="42"/>
        <v>100.06410256410257</v>
      </c>
      <c r="R538" s="9" t="s">
        <v>8322</v>
      </c>
      <c r="S538" t="s">
        <v>8323</v>
      </c>
      <c r="T538" s="13">
        <f t="shared" si="43"/>
        <v>42179.344988425932</v>
      </c>
      <c r="U538" s="13">
        <f t="shared" si="44"/>
        <v>42219.75</v>
      </c>
    </row>
    <row r="539" spans="1:21" ht="43.5" x14ac:dyDescent="0.3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>
        <f t="shared" si="40"/>
        <v>120.5</v>
      </c>
      <c r="P539">
        <f t="shared" si="41"/>
        <v>121</v>
      </c>
      <c r="Q539" s="16">
        <f t="shared" si="42"/>
        <v>40.847457627118644</v>
      </c>
      <c r="R539" s="9" t="s">
        <v>8322</v>
      </c>
      <c r="S539" t="s">
        <v>8323</v>
      </c>
      <c r="T539" s="13">
        <f t="shared" si="43"/>
        <v>42282.768414351856</v>
      </c>
      <c r="U539" s="13">
        <f t="shared" si="44"/>
        <v>42312.810081018513</v>
      </c>
    </row>
    <row r="540" spans="1:21" ht="43.5" x14ac:dyDescent="0.3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>
        <f t="shared" si="40"/>
        <v>302.42</v>
      </c>
      <c r="P540">
        <f t="shared" si="41"/>
        <v>303</v>
      </c>
      <c r="Q540" s="16">
        <f t="shared" si="42"/>
        <v>252.01666666666668</v>
      </c>
      <c r="R540" s="9" t="s">
        <v>8322</v>
      </c>
      <c r="S540" t="s">
        <v>8323</v>
      </c>
      <c r="T540" s="13">
        <f t="shared" si="43"/>
        <v>42473.794710648144</v>
      </c>
      <c r="U540" s="13">
        <f t="shared" si="44"/>
        <v>42503.794710648144</v>
      </c>
    </row>
    <row r="541" spans="1:21" ht="43.5" x14ac:dyDescent="0.3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>
        <f t="shared" si="40"/>
        <v>100.64400000000001</v>
      </c>
      <c r="P541">
        <f t="shared" si="41"/>
        <v>101</v>
      </c>
      <c r="Q541" s="16">
        <f t="shared" si="42"/>
        <v>25.161000000000001</v>
      </c>
      <c r="R541" s="9" t="s">
        <v>8322</v>
      </c>
      <c r="S541" t="s">
        <v>8323</v>
      </c>
      <c r="T541" s="13">
        <f t="shared" si="43"/>
        <v>42535.049849537041</v>
      </c>
      <c r="U541" s="13">
        <f t="shared" si="44"/>
        <v>42556.049849537041</v>
      </c>
    </row>
    <row r="542" spans="1:21" ht="58" x14ac:dyDescent="0.3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>
        <f t="shared" si="40"/>
        <v>6.6666666666666671E-3</v>
      </c>
      <c r="P542">
        <f t="shared" si="41"/>
        <v>1</v>
      </c>
      <c r="Q542" s="16">
        <f t="shared" si="42"/>
        <v>1</v>
      </c>
      <c r="R542" s="9" t="s">
        <v>8324</v>
      </c>
      <c r="S542" t="s">
        <v>8325</v>
      </c>
      <c r="T542" s="13">
        <f t="shared" si="43"/>
        <v>42009.817199074074</v>
      </c>
      <c r="U542" s="13">
        <f t="shared" si="44"/>
        <v>42039.817199074074</v>
      </c>
    </row>
    <row r="543" spans="1:21" ht="43.5" x14ac:dyDescent="0.3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>
        <f t="shared" si="40"/>
        <v>0.55555555555555558</v>
      </c>
      <c r="P543">
        <f t="shared" si="41"/>
        <v>1</v>
      </c>
      <c r="Q543" s="16">
        <f t="shared" si="42"/>
        <v>25</v>
      </c>
      <c r="R543" s="9" t="s">
        <v>8324</v>
      </c>
      <c r="S543" t="s">
        <v>8325</v>
      </c>
      <c r="T543" s="13">
        <f t="shared" si="43"/>
        <v>42276.046689814815</v>
      </c>
      <c r="U543" s="13">
        <f t="shared" si="44"/>
        <v>42306.046689814815</v>
      </c>
    </row>
    <row r="544" spans="1:21" ht="43.5" x14ac:dyDescent="0.3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>
        <f t="shared" si="40"/>
        <v>3.9999999999999996E-4</v>
      </c>
      <c r="P544">
        <f t="shared" si="41"/>
        <v>1</v>
      </c>
      <c r="Q544" s="16">
        <f t="shared" si="42"/>
        <v>1</v>
      </c>
      <c r="R544" s="9" t="s">
        <v>8324</v>
      </c>
      <c r="S544" t="s">
        <v>8325</v>
      </c>
      <c r="T544" s="13">
        <f t="shared" si="43"/>
        <v>42433.737453703703</v>
      </c>
      <c r="U544" s="13">
        <f t="shared" si="44"/>
        <v>42493.695787037039</v>
      </c>
    </row>
    <row r="545" spans="1:21" ht="43.5" x14ac:dyDescent="0.3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>
        <f t="shared" si="40"/>
        <v>0.31818181818181818</v>
      </c>
      <c r="P545">
        <f t="shared" si="41"/>
        <v>1</v>
      </c>
      <c r="Q545" s="16">
        <f t="shared" si="42"/>
        <v>35</v>
      </c>
      <c r="R545" s="9" t="s">
        <v>8324</v>
      </c>
      <c r="S545" t="s">
        <v>8325</v>
      </c>
      <c r="T545" s="13">
        <f t="shared" si="43"/>
        <v>41914.092152777775</v>
      </c>
      <c r="U545" s="13">
        <f t="shared" si="44"/>
        <v>41944.092152777775</v>
      </c>
    </row>
    <row r="546" spans="1:21" ht="58" x14ac:dyDescent="0.3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>
        <f t="shared" si="40"/>
        <v>1.2</v>
      </c>
      <c r="P546">
        <f t="shared" si="41"/>
        <v>2</v>
      </c>
      <c r="Q546" s="16">
        <f t="shared" si="42"/>
        <v>3</v>
      </c>
      <c r="R546" s="9" t="s">
        <v>8324</v>
      </c>
      <c r="S546" t="s">
        <v>8325</v>
      </c>
      <c r="T546" s="13">
        <f t="shared" si="43"/>
        <v>42525.656944444447</v>
      </c>
      <c r="U546" s="13">
        <f t="shared" si="44"/>
        <v>42555.656944444447</v>
      </c>
    </row>
    <row r="547" spans="1:21" ht="58" x14ac:dyDescent="0.3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>
        <f t="shared" si="40"/>
        <v>27.383999999999997</v>
      </c>
      <c r="P547">
        <f t="shared" si="41"/>
        <v>28</v>
      </c>
      <c r="Q547" s="16">
        <f t="shared" si="42"/>
        <v>402.70588235294116</v>
      </c>
      <c r="R547" s="9" t="s">
        <v>8324</v>
      </c>
      <c r="S547" t="s">
        <v>8325</v>
      </c>
      <c r="T547" s="13">
        <f t="shared" si="43"/>
        <v>42283.592465277776</v>
      </c>
      <c r="U547" s="13">
        <f t="shared" si="44"/>
        <v>42323.634131944447</v>
      </c>
    </row>
    <row r="548" spans="1:21" ht="43.5" x14ac:dyDescent="0.3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>
        <f t="shared" si="40"/>
        <v>8.666666666666667E-2</v>
      </c>
      <c r="P548">
        <f t="shared" si="41"/>
        <v>1</v>
      </c>
      <c r="Q548" s="16">
        <f t="shared" si="42"/>
        <v>26</v>
      </c>
      <c r="R548" s="9" t="s">
        <v>8324</v>
      </c>
      <c r="S548" t="s">
        <v>8325</v>
      </c>
      <c r="T548" s="13">
        <f t="shared" si="43"/>
        <v>42249.667997685188</v>
      </c>
      <c r="U548" s="13">
        <f t="shared" si="44"/>
        <v>42294.667997685188</v>
      </c>
    </row>
    <row r="549" spans="1:21" ht="58" x14ac:dyDescent="0.3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>
        <f t="shared" si="40"/>
        <v>0</v>
      </c>
      <c r="P549">
        <f t="shared" si="41"/>
        <v>0</v>
      </c>
      <c r="Q549" s="16" t="e">
        <f t="shared" si="42"/>
        <v>#DIV/0!</v>
      </c>
      <c r="R549" s="9" t="s">
        <v>8324</v>
      </c>
      <c r="S549" t="s">
        <v>8325</v>
      </c>
      <c r="T549" s="13">
        <f t="shared" si="43"/>
        <v>42380.696342592593</v>
      </c>
      <c r="U549" s="13">
        <f t="shared" si="44"/>
        <v>42410.696342592593</v>
      </c>
    </row>
    <row r="550" spans="1:21" ht="43.5" x14ac:dyDescent="0.3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>
        <f t="shared" si="40"/>
        <v>0.09</v>
      </c>
      <c r="P550">
        <f t="shared" si="41"/>
        <v>1</v>
      </c>
      <c r="Q550" s="16">
        <f t="shared" si="42"/>
        <v>9</v>
      </c>
      <c r="R550" s="9" t="s">
        <v>8324</v>
      </c>
      <c r="S550" t="s">
        <v>8325</v>
      </c>
      <c r="T550" s="13">
        <f t="shared" si="43"/>
        <v>42276.903333333335</v>
      </c>
      <c r="U550" s="13">
        <f t="shared" si="44"/>
        <v>42306.903333333335</v>
      </c>
    </row>
    <row r="551" spans="1:21" ht="58" x14ac:dyDescent="0.3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>
        <f t="shared" si="40"/>
        <v>2.7199999999999998</v>
      </c>
      <c r="P551">
        <f t="shared" si="41"/>
        <v>3</v>
      </c>
      <c r="Q551" s="16">
        <f t="shared" si="42"/>
        <v>8.5</v>
      </c>
      <c r="R551" s="9" t="s">
        <v>8324</v>
      </c>
      <c r="S551" t="s">
        <v>8325</v>
      </c>
      <c r="T551" s="13">
        <f t="shared" si="43"/>
        <v>42163.636828703704</v>
      </c>
      <c r="U551" s="13">
        <f t="shared" si="44"/>
        <v>42193.636828703704</v>
      </c>
    </row>
    <row r="552" spans="1:21" ht="43.5" x14ac:dyDescent="0.3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>
        <f t="shared" si="40"/>
        <v>0.70000000000000007</v>
      </c>
      <c r="P552">
        <f t="shared" si="41"/>
        <v>1</v>
      </c>
      <c r="Q552" s="16">
        <f t="shared" si="42"/>
        <v>8.75</v>
      </c>
      <c r="R552" s="9" t="s">
        <v>8324</v>
      </c>
      <c r="S552" t="s">
        <v>8325</v>
      </c>
      <c r="T552" s="13">
        <f t="shared" si="43"/>
        <v>42753.678761574076</v>
      </c>
      <c r="U552" s="13">
        <f t="shared" si="44"/>
        <v>42766.208333333328</v>
      </c>
    </row>
    <row r="553" spans="1:21" ht="43.5" x14ac:dyDescent="0.3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>
        <f t="shared" si="40"/>
        <v>5.0413333333333332</v>
      </c>
      <c r="P553">
        <f t="shared" si="41"/>
        <v>6</v>
      </c>
      <c r="Q553" s="16">
        <f t="shared" si="42"/>
        <v>135.03571428571428</v>
      </c>
      <c r="R553" s="9" t="s">
        <v>8324</v>
      </c>
      <c r="S553" t="s">
        <v>8325</v>
      </c>
      <c r="T553" s="13">
        <f t="shared" si="43"/>
        <v>42173.275740740741</v>
      </c>
      <c r="U553" s="13">
        <f t="shared" si="44"/>
        <v>42217.745138888888</v>
      </c>
    </row>
    <row r="554" spans="1:21" ht="43.5" x14ac:dyDescent="0.3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>
        <f t="shared" si="40"/>
        <v>0</v>
      </c>
      <c r="P554">
        <f t="shared" si="41"/>
        <v>0</v>
      </c>
      <c r="Q554" s="16" t="e">
        <f t="shared" si="42"/>
        <v>#DIV/0!</v>
      </c>
      <c r="R554" s="9" t="s">
        <v>8324</v>
      </c>
      <c r="S554" t="s">
        <v>8325</v>
      </c>
      <c r="T554" s="13">
        <f t="shared" si="43"/>
        <v>42318.616851851853</v>
      </c>
      <c r="U554" s="13">
        <f t="shared" si="44"/>
        <v>42378.616851851853</v>
      </c>
    </row>
    <row r="555" spans="1:21" ht="43.5" x14ac:dyDescent="0.3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>
        <f t="shared" si="40"/>
        <v>0.49199999999999999</v>
      </c>
      <c r="P555">
        <f t="shared" si="41"/>
        <v>1</v>
      </c>
      <c r="Q555" s="16">
        <f t="shared" si="42"/>
        <v>20.5</v>
      </c>
      <c r="R555" s="9" t="s">
        <v>8324</v>
      </c>
      <c r="S555" t="s">
        <v>8325</v>
      </c>
      <c r="T555" s="13">
        <f t="shared" si="43"/>
        <v>41927.71980324074</v>
      </c>
      <c r="U555" s="13">
        <f t="shared" si="44"/>
        <v>41957.761469907404</v>
      </c>
    </row>
    <row r="556" spans="1:21" ht="43.5" x14ac:dyDescent="0.3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>
        <f t="shared" si="40"/>
        <v>36.589147286821706</v>
      </c>
      <c r="P556">
        <f t="shared" si="41"/>
        <v>37</v>
      </c>
      <c r="Q556" s="16">
        <f t="shared" si="42"/>
        <v>64.36363636363636</v>
      </c>
      <c r="R556" s="9" t="s">
        <v>8324</v>
      </c>
      <c r="S556" t="s">
        <v>8325</v>
      </c>
      <c r="T556" s="13">
        <f t="shared" si="43"/>
        <v>41901.684861111113</v>
      </c>
      <c r="U556" s="13">
        <f t="shared" si="44"/>
        <v>41931.684861111113</v>
      </c>
    </row>
    <row r="557" spans="1:21" ht="43.5" x14ac:dyDescent="0.3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>
        <f t="shared" si="40"/>
        <v>0</v>
      </c>
      <c r="P557">
        <f t="shared" si="41"/>
        <v>0</v>
      </c>
      <c r="Q557" s="16" t="e">
        <f t="shared" si="42"/>
        <v>#DIV/0!</v>
      </c>
      <c r="R557" s="9" t="s">
        <v>8324</v>
      </c>
      <c r="S557" t="s">
        <v>8325</v>
      </c>
      <c r="T557" s="13">
        <f t="shared" si="43"/>
        <v>42503.353506944448</v>
      </c>
      <c r="U557" s="13">
        <f t="shared" si="44"/>
        <v>42533.353506944448</v>
      </c>
    </row>
    <row r="558" spans="1:21" ht="29" x14ac:dyDescent="0.3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>
        <f t="shared" si="40"/>
        <v>2.5</v>
      </c>
      <c r="P558">
        <f t="shared" si="41"/>
        <v>3</v>
      </c>
      <c r="Q558" s="16">
        <f t="shared" si="42"/>
        <v>200</v>
      </c>
      <c r="R558" s="9" t="s">
        <v>8324</v>
      </c>
      <c r="S558" t="s">
        <v>8325</v>
      </c>
      <c r="T558" s="13">
        <f t="shared" si="43"/>
        <v>42345.860150462962</v>
      </c>
      <c r="U558" s="13">
        <f t="shared" si="44"/>
        <v>42375.860150462962</v>
      </c>
    </row>
    <row r="559" spans="1:21" ht="43.5" x14ac:dyDescent="0.3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>
        <f t="shared" si="40"/>
        <v>0.91066666666666674</v>
      </c>
      <c r="P559">
        <f t="shared" si="41"/>
        <v>1</v>
      </c>
      <c r="Q559" s="16">
        <f t="shared" si="42"/>
        <v>68.3</v>
      </c>
      <c r="R559" s="9" t="s">
        <v>8324</v>
      </c>
      <c r="S559" t="s">
        <v>8325</v>
      </c>
      <c r="T559" s="13">
        <f t="shared" si="43"/>
        <v>42676.942164351851</v>
      </c>
      <c r="U559" s="13">
        <f t="shared" si="44"/>
        <v>42706.983831018515</v>
      </c>
    </row>
    <row r="560" spans="1:21" ht="43.5" x14ac:dyDescent="0.3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>
        <f t="shared" si="40"/>
        <v>0</v>
      </c>
      <c r="P560">
        <f t="shared" si="41"/>
        <v>0</v>
      </c>
      <c r="Q560" s="16" t="e">
        <f t="shared" si="42"/>
        <v>#DIV/0!</v>
      </c>
      <c r="R560" s="9" t="s">
        <v>8324</v>
      </c>
      <c r="S560" t="s">
        <v>8325</v>
      </c>
      <c r="T560" s="13">
        <f t="shared" si="43"/>
        <v>42057.883159722223</v>
      </c>
      <c r="U560" s="13">
        <f t="shared" si="44"/>
        <v>42087.841493055559</v>
      </c>
    </row>
    <row r="561" spans="1:21" ht="58" x14ac:dyDescent="0.3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>
        <f t="shared" si="40"/>
        <v>2.0833333333333336E-2</v>
      </c>
      <c r="P561">
        <f t="shared" si="41"/>
        <v>1</v>
      </c>
      <c r="Q561" s="16">
        <f t="shared" si="42"/>
        <v>50</v>
      </c>
      <c r="R561" s="9" t="s">
        <v>8324</v>
      </c>
      <c r="S561" t="s">
        <v>8325</v>
      </c>
      <c r="T561" s="13">
        <f t="shared" si="43"/>
        <v>42321.283101851848</v>
      </c>
      <c r="U561" s="13">
        <f t="shared" si="44"/>
        <v>42351.283101851848</v>
      </c>
    </row>
    <row r="562" spans="1:21" ht="43.5" x14ac:dyDescent="0.3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>
        <f t="shared" si="40"/>
        <v>1.2E-2</v>
      </c>
      <c r="P562">
        <f t="shared" si="41"/>
        <v>1</v>
      </c>
      <c r="Q562" s="16">
        <f t="shared" si="42"/>
        <v>4</v>
      </c>
      <c r="R562" s="9" t="s">
        <v>8324</v>
      </c>
      <c r="S562" t="s">
        <v>8325</v>
      </c>
      <c r="T562" s="13">
        <f t="shared" si="43"/>
        <v>41960.771354166667</v>
      </c>
      <c r="U562" s="13">
        <f t="shared" si="44"/>
        <v>41990.771354166667</v>
      </c>
    </row>
    <row r="563" spans="1:21" ht="43.5" x14ac:dyDescent="0.3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>
        <f t="shared" si="40"/>
        <v>0.36666666666666664</v>
      </c>
      <c r="P563">
        <f t="shared" si="41"/>
        <v>1</v>
      </c>
      <c r="Q563" s="16">
        <f t="shared" si="42"/>
        <v>27.5</v>
      </c>
      <c r="R563" s="9" t="s">
        <v>8324</v>
      </c>
      <c r="S563" t="s">
        <v>8325</v>
      </c>
      <c r="T563" s="13">
        <f t="shared" si="43"/>
        <v>42268.658715277779</v>
      </c>
      <c r="U563" s="13">
        <f t="shared" si="44"/>
        <v>42303.658715277779</v>
      </c>
    </row>
    <row r="564" spans="1:21" ht="43.5" x14ac:dyDescent="0.3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>
        <f t="shared" si="40"/>
        <v>0</v>
      </c>
      <c r="P564">
        <f t="shared" si="41"/>
        <v>0</v>
      </c>
      <c r="Q564" s="16" t="e">
        <f t="shared" si="42"/>
        <v>#DIV/0!</v>
      </c>
      <c r="R564" s="9" t="s">
        <v>8324</v>
      </c>
      <c r="S564" t="s">
        <v>8325</v>
      </c>
      <c r="T564" s="13">
        <f t="shared" si="43"/>
        <v>42692.389062500006</v>
      </c>
      <c r="U564" s="13">
        <f t="shared" si="44"/>
        <v>42722.389062500006</v>
      </c>
    </row>
    <row r="565" spans="1:21" ht="43.5" x14ac:dyDescent="0.3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>
        <f t="shared" si="40"/>
        <v>9.0666666666666659E-2</v>
      </c>
      <c r="P565">
        <f t="shared" si="41"/>
        <v>1</v>
      </c>
      <c r="Q565" s="16">
        <f t="shared" si="42"/>
        <v>34</v>
      </c>
      <c r="R565" s="9" t="s">
        <v>8324</v>
      </c>
      <c r="S565" t="s">
        <v>8325</v>
      </c>
      <c r="T565" s="13">
        <f t="shared" si="43"/>
        <v>42022.069988425923</v>
      </c>
      <c r="U565" s="13">
        <f t="shared" si="44"/>
        <v>42052.069988425923</v>
      </c>
    </row>
    <row r="566" spans="1:21" ht="58" x14ac:dyDescent="0.3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>
        <f t="shared" si="40"/>
        <v>5.5555555555555558E-3</v>
      </c>
      <c r="P566">
        <f t="shared" si="41"/>
        <v>1</v>
      </c>
      <c r="Q566" s="16">
        <f t="shared" si="42"/>
        <v>1</v>
      </c>
      <c r="R566" s="9" t="s">
        <v>8324</v>
      </c>
      <c r="S566" t="s">
        <v>8325</v>
      </c>
      <c r="T566" s="13">
        <f t="shared" si="43"/>
        <v>42411.942997685182</v>
      </c>
      <c r="U566" s="13">
        <f t="shared" si="44"/>
        <v>42441.942997685182</v>
      </c>
    </row>
    <row r="567" spans="1:21" ht="43.5" x14ac:dyDescent="0.3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>
        <f t="shared" si="40"/>
        <v>0</v>
      </c>
      <c r="P567">
        <f t="shared" si="41"/>
        <v>0</v>
      </c>
      <c r="Q567" s="16" t="e">
        <f t="shared" si="42"/>
        <v>#DIV/0!</v>
      </c>
      <c r="R567" s="9" t="s">
        <v>8324</v>
      </c>
      <c r="S567" t="s">
        <v>8325</v>
      </c>
      <c r="T567" s="13">
        <f t="shared" si="43"/>
        <v>42165.785289351858</v>
      </c>
      <c r="U567" s="13">
        <f t="shared" si="44"/>
        <v>42195.785289351858</v>
      </c>
    </row>
    <row r="568" spans="1:21" ht="43.5" x14ac:dyDescent="0.3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>
        <f t="shared" si="40"/>
        <v>0.02</v>
      </c>
      <c r="P568">
        <f t="shared" si="41"/>
        <v>1</v>
      </c>
      <c r="Q568" s="16">
        <f t="shared" si="42"/>
        <v>1</v>
      </c>
      <c r="R568" s="9" t="s">
        <v>8324</v>
      </c>
      <c r="S568" t="s">
        <v>8325</v>
      </c>
      <c r="T568" s="13">
        <f t="shared" si="43"/>
        <v>42535.68440972222</v>
      </c>
      <c r="U568" s="13">
        <f t="shared" si="44"/>
        <v>42565.68440972222</v>
      </c>
    </row>
    <row r="569" spans="1:21" ht="43.5" x14ac:dyDescent="0.3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>
        <f t="shared" si="40"/>
        <v>0</v>
      </c>
      <c r="P569">
        <f t="shared" si="41"/>
        <v>0</v>
      </c>
      <c r="Q569" s="16" t="e">
        <f t="shared" si="42"/>
        <v>#DIV/0!</v>
      </c>
      <c r="R569" s="9" t="s">
        <v>8324</v>
      </c>
      <c r="S569" t="s">
        <v>8325</v>
      </c>
      <c r="T569" s="13">
        <f t="shared" si="43"/>
        <v>41975.842523148152</v>
      </c>
      <c r="U569" s="13">
        <f t="shared" si="44"/>
        <v>42005.842523148152</v>
      </c>
    </row>
    <row r="570" spans="1:21" ht="58" x14ac:dyDescent="0.3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>
        <f t="shared" si="40"/>
        <v>1</v>
      </c>
      <c r="P570">
        <f t="shared" si="41"/>
        <v>1</v>
      </c>
      <c r="Q570" s="16">
        <f t="shared" si="42"/>
        <v>49</v>
      </c>
      <c r="R570" s="9" t="s">
        <v>8324</v>
      </c>
      <c r="S570" t="s">
        <v>8325</v>
      </c>
      <c r="T570" s="13">
        <f t="shared" si="43"/>
        <v>42348.9215625</v>
      </c>
      <c r="U570" s="13">
        <f t="shared" si="44"/>
        <v>42385.458333333328</v>
      </c>
    </row>
    <row r="571" spans="1:21" ht="43.5" x14ac:dyDescent="0.3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>
        <f t="shared" si="40"/>
        <v>0.8</v>
      </c>
      <c r="P571">
        <f t="shared" si="41"/>
        <v>1</v>
      </c>
      <c r="Q571" s="16">
        <f t="shared" si="42"/>
        <v>20</v>
      </c>
      <c r="R571" s="9" t="s">
        <v>8324</v>
      </c>
      <c r="S571" t="s">
        <v>8325</v>
      </c>
      <c r="T571" s="13">
        <f t="shared" si="43"/>
        <v>42340.847361111111</v>
      </c>
      <c r="U571" s="13">
        <f t="shared" si="44"/>
        <v>42370.847361111111</v>
      </c>
    </row>
    <row r="572" spans="1:21" ht="29" x14ac:dyDescent="0.3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>
        <f t="shared" si="40"/>
        <v>0.16705882352941176</v>
      </c>
      <c r="P572">
        <f t="shared" si="41"/>
        <v>1</v>
      </c>
      <c r="Q572" s="16">
        <f t="shared" si="42"/>
        <v>142</v>
      </c>
      <c r="R572" s="9" t="s">
        <v>8324</v>
      </c>
      <c r="S572" t="s">
        <v>8325</v>
      </c>
      <c r="T572" s="13">
        <f t="shared" si="43"/>
        <v>42388.798252314817</v>
      </c>
      <c r="U572" s="13">
        <f t="shared" si="44"/>
        <v>42418.798252314817</v>
      </c>
    </row>
    <row r="573" spans="1:21" ht="43.5" x14ac:dyDescent="0.3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>
        <f t="shared" si="40"/>
        <v>0.42399999999999999</v>
      </c>
      <c r="P573">
        <f t="shared" si="41"/>
        <v>1</v>
      </c>
      <c r="Q573" s="16">
        <f t="shared" si="42"/>
        <v>53</v>
      </c>
      <c r="R573" s="9" t="s">
        <v>8324</v>
      </c>
      <c r="S573" t="s">
        <v>8325</v>
      </c>
      <c r="T573" s="13">
        <f t="shared" si="43"/>
        <v>42192.816238425927</v>
      </c>
      <c r="U573" s="13">
        <f t="shared" si="44"/>
        <v>42212.165972222225</v>
      </c>
    </row>
    <row r="574" spans="1:21" ht="43.5" x14ac:dyDescent="0.3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>
        <f t="shared" si="40"/>
        <v>0</v>
      </c>
      <c r="P574">
        <f t="shared" si="41"/>
        <v>0</v>
      </c>
      <c r="Q574" s="16" t="e">
        <f t="shared" si="42"/>
        <v>#DIV/0!</v>
      </c>
      <c r="R574" s="9" t="s">
        <v>8324</v>
      </c>
      <c r="S574" t="s">
        <v>8325</v>
      </c>
      <c r="T574" s="13">
        <f t="shared" si="43"/>
        <v>42282.71629629629</v>
      </c>
      <c r="U574" s="13">
        <f t="shared" si="44"/>
        <v>42312.757962962962</v>
      </c>
    </row>
    <row r="575" spans="1:21" ht="58" x14ac:dyDescent="0.3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>
        <f t="shared" si="40"/>
        <v>0.38925389253892539</v>
      </c>
      <c r="P575">
        <f t="shared" si="41"/>
        <v>1</v>
      </c>
      <c r="Q575" s="16">
        <f t="shared" si="42"/>
        <v>38.444444444444443</v>
      </c>
      <c r="R575" s="9" t="s">
        <v>8324</v>
      </c>
      <c r="S575" t="s">
        <v>8325</v>
      </c>
      <c r="T575" s="13">
        <f t="shared" si="43"/>
        <v>41963.050127314811</v>
      </c>
      <c r="U575" s="13">
        <f t="shared" si="44"/>
        <v>42022.05</v>
      </c>
    </row>
    <row r="576" spans="1:21" ht="58" x14ac:dyDescent="0.3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>
        <f t="shared" si="40"/>
        <v>0.7155635062611807</v>
      </c>
      <c r="P576">
        <f t="shared" si="41"/>
        <v>1</v>
      </c>
      <c r="Q576" s="16">
        <f t="shared" si="42"/>
        <v>20</v>
      </c>
      <c r="R576" s="9" t="s">
        <v>8324</v>
      </c>
      <c r="S576" t="s">
        <v>8325</v>
      </c>
      <c r="T576" s="13">
        <f t="shared" si="43"/>
        <v>42632.443368055552</v>
      </c>
      <c r="U576" s="13">
        <f t="shared" si="44"/>
        <v>42662.443368055552</v>
      </c>
    </row>
    <row r="577" spans="1:21" ht="58" x14ac:dyDescent="0.3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>
        <f t="shared" si="40"/>
        <v>0.43166666666666664</v>
      </c>
      <c r="P577">
        <f t="shared" si="41"/>
        <v>1</v>
      </c>
      <c r="Q577" s="16">
        <f t="shared" si="42"/>
        <v>64.75</v>
      </c>
      <c r="R577" s="9" t="s">
        <v>8324</v>
      </c>
      <c r="S577" t="s">
        <v>8325</v>
      </c>
      <c r="T577" s="13">
        <f t="shared" si="43"/>
        <v>42138.692627314813</v>
      </c>
      <c r="U577" s="13">
        <f t="shared" si="44"/>
        <v>42168.692627314813</v>
      </c>
    </row>
    <row r="578" spans="1:21" ht="43.5" x14ac:dyDescent="0.3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>
        <f t="shared" si="40"/>
        <v>1.25E-3</v>
      </c>
      <c r="P578">
        <f t="shared" si="41"/>
        <v>1</v>
      </c>
      <c r="Q578" s="16">
        <f t="shared" si="42"/>
        <v>1</v>
      </c>
      <c r="R578" s="9" t="s">
        <v>8324</v>
      </c>
      <c r="S578" t="s">
        <v>8325</v>
      </c>
      <c r="T578" s="13">
        <f t="shared" si="43"/>
        <v>42031.471666666665</v>
      </c>
      <c r="U578" s="13">
        <f t="shared" si="44"/>
        <v>42091.43</v>
      </c>
    </row>
    <row r="579" spans="1:21" ht="43.5" x14ac:dyDescent="0.3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>
        <f t="shared" ref="O579:O642" si="45">((E579)/(D579))*100</f>
        <v>0.2</v>
      </c>
      <c r="P579">
        <f t="shared" ref="P579:P642" si="46">ROUNDUP(O579,0)</f>
        <v>1</v>
      </c>
      <c r="Q579" s="16">
        <f t="shared" ref="Q579:Q642" si="47">E579/L579</f>
        <v>10</v>
      </c>
      <c r="R579" s="9" t="s">
        <v>8324</v>
      </c>
      <c r="S579" t="s">
        <v>8325</v>
      </c>
      <c r="T579" s="13">
        <f t="shared" ref="T579:T642" si="48">(((J579/60)/60)/24)+DATE(1970,1,1)</f>
        <v>42450.589143518519</v>
      </c>
      <c r="U579" s="13">
        <f t="shared" ref="U579:U642" si="49">(((I579/60)/60)/24)+DATE(1970,1,1)</f>
        <v>42510.589143518519</v>
      </c>
    </row>
    <row r="580" spans="1:21" ht="29" x14ac:dyDescent="0.3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>
        <f t="shared" si="45"/>
        <v>1.12E-2</v>
      </c>
      <c r="P580">
        <f t="shared" si="46"/>
        <v>1</v>
      </c>
      <c r="Q580" s="16">
        <f t="shared" si="47"/>
        <v>2</v>
      </c>
      <c r="R580" s="9" t="s">
        <v>8324</v>
      </c>
      <c r="S580" t="s">
        <v>8325</v>
      </c>
      <c r="T580" s="13">
        <f t="shared" si="48"/>
        <v>42230.578622685185</v>
      </c>
      <c r="U580" s="13">
        <f t="shared" si="49"/>
        <v>42254.578622685185</v>
      </c>
    </row>
    <row r="581" spans="1:21" ht="29" x14ac:dyDescent="0.3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>
        <f t="shared" si="45"/>
        <v>1.4583333333333333</v>
      </c>
      <c r="P581">
        <f t="shared" si="46"/>
        <v>2</v>
      </c>
      <c r="Q581" s="16">
        <f t="shared" si="47"/>
        <v>35</v>
      </c>
      <c r="R581" s="9" t="s">
        <v>8324</v>
      </c>
      <c r="S581" t="s">
        <v>8325</v>
      </c>
      <c r="T581" s="13">
        <f t="shared" si="48"/>
        <v>41968.852118055554</v>
      </c>
      <c r="U581" s="13">
        <f t="shared" si="49"/>
        <v>41998.852118055554</v>
      </c>
    </row>
    <row r="582" spans="1:21" ht="43.5" x14ac:dyDescent="0.3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>
        <f t="shared" si="45"/>
        <v>3.3333333333333333E-2</v>
      </c>
      <c r="P582">
        <f t="shared" si="46"/>
        <v>1</v>
      </c>
      <c r="Q582" s="16">
        <f t="shared" si="47"/>
        <v>1</v>
      </c>
      <c r="R582" s="9" t="s">
        <v>8324</v>
      </c>
      <c r="S582" t="s">
        <v>8325</v>
      </c>
      <c r="T582" s="13">
        <f t="shared" si="48"/>
        <v>42605.908182870371</v>
      </c>
      <c r="U582" s="13">
        <f t="shared" si="49"/>
        <v>42635.908182870371</v>
      </c>
    </row>
    <row r="583" spans="1:21" ht="58" x14ac:dyDescent="0.3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>
        <f t="shared" si="45"/>
        <v>0</v>
      </c>
      <c r="P583">
        <f t="shared" si="46"/>
        <v>0</v>
      </c>
      <c r="Q583" s="16" t="e">
        <f t="shared" si="47"/>
        <v>#DIV/0!</v>
      </c>
      <c r="R583" s="9" t="s">
        <v>8324</v>
      </c>
      <c r="S583" t="s">
        <v>8325</v>
      </c>
      <c r="T583" s="13">
        <f t="shared" si="48"/>
        <v>42188.012777777782</v>
      </c>
      <c r="U583" s="13">
        <f t="shared" si="49"/>
        <v>42218.012777777782</v>
      </c>
    </row>
    <row r="584" spans="1:21" ht="58" x14ac:dyDescent="0.3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>
        <f t="shared" si="45"/>
        <v>0</v>
      </c>
      <c r="P584">
        <f t="shared" si="46"/>
        <v>0</v>
      </c>
      <c r="Q584" s="16" t="e">
        <f t="shared" si="47"/>
        <v>#DIV/0!</v>
      </c>
      <c r="R584" s="9" t="s">
        <v>8324</v>
      </c>
      <c r="S584" t="s">
        <v>8325</v>
      </c>
      <c r="T584" s="13">
        <f t="shared" si="48"/>
        <v>42055.739803240736</v>
      </c>
      <c r="U584" s="13">
        <f t="shared" si="49"/>
        <v>42078.75</v>
      </c>
    </row>
    <row r="585" spans="1:21" ht="43.5" x14ac:dyDescent="0.3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>
        <f t="shared" si="45"/>
        <v>1.1111111111111112E-2</v>
      </c>
      <c r="P585">
        <f t="shared" si="46"/>
        <v>1</v>
      </c>
      <c r="Q585" s="16">
        <f t="shared" si="47"/>
        <v>1</v>
      </c>
      <c r="R585" s="9" t="s">
        <v>8324</v>
      </c>
      <c r="S585" t="s">
        <v>8325</v>
      </c>
      <c r="T585" s="13">
        <f t="shared" si="48"/>
        <v>42052.93850694444</v>
      </c>
      <c r="U585" s="13">
        <f t="shared" si="49"/>
        <v>42082.896840277783</v>
      </c>
    </row>
    <row r="586" spans="1:21" ht="43.5" x14ac:dyDescent="0.3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>
        <f t="shared" si="45"/>
        <v>1</v>
      </c>
      <c r="P586">
        <f t="shared" si="46"/>
        <v>1</v>
      </c>
      <c r="Q586" s="16">
        <f t="shared" si="47"/>
        <v>5</v>
      </c>
      <c r="R586" s="9" t="s">
        <v>8324</v>
      </c>
      <c r="S586" t="s">
        <v>8325</v>
      </c>
      <c r="T586" s="13">
        <f t="shared" si="48"/>
        <v>42049.716620370367</v>
      </c>
      <c r="U586" s="13">
        <f t="shared" si="49"/>
        <v>42079.674953703703</v>
      </c>
    </row>
    <row r="587" spans="1:21" ht="43.5" x14ac:dyDescent="0.3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>
        <f t="shared" si="45"/>
        <v>0</v>
      </c>
      <c r="P587">
        <f t="shared" si="46"/>
        <v>0</v>
      </c>
      <c r="Q587" s="16" t="e">
        <f t="shared" si="47"/>
        <v>#DIV/0!</v>
      </c>
      <c r="R587" s="9" t="s">
        <v>8324</v>
      </c>
      <c r="S587" t="s">
        <v>8325</v>
      </c>
      <c r="T587" s="13">
        <f t="shared" si="48"/>
        <v>42283.3909375</v>
      </c>
      <c r="U587" s="13">
        <f t="shared" si="49"/>
        <v>42339</v>
      </c>
    </row>
    <row r="588" spans="1:21" ht="43.5" x14ac:dyDescent="0.3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>
        <f t="shared" si="45"/>
        <v>0.55999999999999994</v>
      </c>
      <c r="P588">
        <f t="shared" si="46"/>
        <v>1</v>
      </c>
      <c r="Q588" s="16">
        <f t="shared" si="47"/>
        <v>14</v>
      </c>
      <c r="R588" s="9" t="s">
        <v>8324</v>
      </c>
      <c r="S588" t="s">
        <v>8325</v>
      </c>
      <c r="T588" s="13">
        <f t="shared" si="48"/>
        <v>42020.854247685187</v>
      </c>
      <c r="U588" s="13">
        <f t="shared" si="49"/>
        <v>42050.854247685187</v>
      </c>
    </row>
    <row r="589" spans="1:21" ht="72.5" x14ac:dyDescent="0.3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>
        <f t="shared" si="45"/>
        <v>9.0833333333333339</v>
      </c>
      <c r="P589">
        <f t="shared" si="46"/>
        <v>10</v>
      </c>
      <c r="Q589" s="16">
        <f t="shared" si="47"/>
        <v>389.28571428571428</v>
      </c>
      <c r="R589" s="9" t="s">
        <v>8324</v>
      </c>
      <c r="S589" t="s">
        <v>8325</v>
      </c>
      <c r="T589" s="13">
        <f t="shared" si="48"/>
        <v>42080.757326388892</v>
      </c>
      <c r="U589" s="13">
        <f t="shared" si="49"/>
        <v>42110.757326388892</v>
      </c>
    </row>
    <row r="590" spans="1:21" ht="43.5" x14ac:dyDescent="0.3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>
        <f t="shared" si="45"/>
        <v>3.3444444444444441</v>
      </c>
      <c r="P590">
        <f t="shared" si="46"/>
        <v>4</v>
      </c>
      <c r="Q590" s="16">
        <f t="shared" si="47"/>
        <v>150.5</v>
      </c>
      <c r="R590" s="9" t="s">
        <v>8324</v>
      </c>
      <c r="S590" t="s">
        <v>8325</v>
      </c>
      <c r="T590" s="13">
        <f t="shared" si="48"/>
        <v>42631.769513888896</v>
      </c>
      <c r="U590" s="13">
        <f t="shared" si="49"/>
        <v>42691.811180555553</v>
      </c>
    </row>
    <row r="591" spans="1:21" x14ac:dyDescent="0.3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>
        <f t="shared" si="45"/>
        <v>1.3333333333333334E-2</v>
      </c>
      <c r="P591">
        <f t="shared" si="46"/>
        <v>1</v>
      </c>
      <c r="Q591" s="16">
        <f t="shared" si="47"/>
        <v>1</v>
      </c>
      <c r="R591" s="9" t="s">
        <v>8324</v>
      </c>
      <c r="S591" t="s">
        <v>8325</v>
      </c>
      <c r="T591" s="13">
        <f t="shared" si="48"/>
        <v>42178.614571759259</v>
      </c>
      <c r="U591" s="13">
        <f t="shared" si="49"/>
        <v>42193.614571759259</v>
      </c>
    </row>
    <row r="592" spans="1:21" ht="58" x14ac:dyDescent="0.3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>
        <f t="shared" si="45"/>
        <v>4.46</v>
      </c>
      <c r="P592">
        <f t="shared" si="46"/>
        <v>5</v>
      </c>
      <c r="Q592" s="16">
        <f t="shared" si="47"/>
        <v>24.777777777777779</v>
      </c>
      <c r="R592" s="9" t="s">
        <v>8324</v>
      </c>
      <c r="S592" t="s">
        <v>8325</v>
      </c>
      <c r="T592" s="13">
        <f t="shared" si="48"/>
        <v>42377.554756944446</v>
      </c>
      <c r="U592" s="13">
        <f t="shared" si="49"/>
        <v>42408.542361111111</v>
      </c>
    </row>
    <row r="593" spans="1:21" ht="43.5" x14ac:dyDescent="0.3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>
        <f t="shared" si="45"/>
        <v>6.0999999999999999E-2</v>
      </c>
      <c r="P593">
        <f t="shared" si="46"/>
        <v>1</v>
      </c>
      <c r="Q593" s="16">
        <f t="shared" si="47"/>
        <v>30.5</v>
      </c>
      <c r="R593" s="9" t="s">
        <v>8324</v>
      </c>
      <c r="S593" t="s">
        <v>8325</v>
      </c>
      <c r="T593" s="13">
        <f t="shared" si="48"/>
        <v>42177.543171296296</v>
      </c>
      <c r="U593" s="13">
        <f t="shared" si="49"/>
        <v>42207.543171296296</v>
      </c>
    </row>
    <row r="594" spans="1:21" ht="58" x14ac:dyDescent="0.3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>
        <f t="shared" si="45"/>
        <v>3.3333333333333335</v>
      </c>
      <c r="P594">
        <f t="shared" si="46"/>
        <v>4</v>
      </c>
      <c r="Q594" s="16">
        <f t="shared" si="47"/>
        <v>250</v>
      </c>
      <c r="R594" s="9" t="s">
        <v>8324</v>
      </c>
      <c r="S594" t="s">
        <v>8325</v>
      </c>
      <c r="T594" s="13">
        <f t="shared" si="48"/>
        <v>41946.232175925928</v>
      </c>
      <c r="U594" s="13">
        <f t="shared" si="49"/>
        <v>41976.232175925921</v>
      </c>
    </row>
    <row r="595" spans="1:21" ht="58" x14ac:dyDescent="0.3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>
        <f t="shared" si="45"/>
        <v>23</v>
      </c>
      <c r="P595">
        <f t="shared" si="46"/>
        <v>23</v>
      </c>
      <c r="Q595" s="16">
        <f t="shared" si="47"/>
        <v>16.428571428571427</v>
      </c>
      <c r="R595" s="9" t="s">
        <v>8324</v>
      </c>
      <c r="S595" t="s">
        <v>8325</v>
      </c>
      <c r="T595" s="13">
        <f t="shared" si="48"/>
        <v>42070.677604166667</v>
      </c>
      <c r="U595" s="13">
        <f t="shared" si="49"/>
        <v>42100.635937500003</v>
      </c>
    </row>
    <row r="596" spans="1:21" ht="29" x14ac:dyDescent="0.3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>
        <f t="shared" si="45"/>
        <v>0.104</v>
      </c>
      <c r="P596">
        <f t="shared" si="46"/>
        <v>1</v>
      </c>
      <c r="Q596" s="16">
        <f t="shared" si="47"/>
        <v>13</v>
      </c>
      <c r="R596" s="9" t="s">
        <v>8324</v>
      </c>
      <c r="S596" t="s">
        <v>8325</v>
      </c>
      <c r="T596" s="13">
        <f t="shared" si="48"/>
        <v>42446.780162037037</v>
      </c>
      <c r="U596" s="13">
        <f t="shared" si="49"/>
        <v>42476.780162037037</v>
      </c>
    </row>
    <row r="597" spans="1:21" ht="43.5" x14ac:dyDescent="0.3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>
        <f t="shared" si="45"/>
        <v>0.42599999999999999</v>
      </c>
      <c r="P597">
        <f t="shared" si="46"/>
        <v>1</v>
      </c>
      <c r="Q597" s="16">
        <f t="shared" si="47"/>
        <v>53.25</v>
      </c>
      <c r="R597" s="9" t="s">
        <v>8324</v>
      </c>
      <c r="S597" t="s">
        <v>8325</v>
      </c>
      <c r="T597" s="13">
        <f t="shared" si="48"/>
        <v>42083.069884259254</v>
      </c>
      <c r="U597" s="13">
        <f t="shared" si="49"/>
        <v>42128.069884259254</v>
      </c>
    </row>
    <row r="598" spans="1:21" ht="43.5" x14ac:dyDescent="0.3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>
        <f t="shared" si="45"/>
        <v>0.03</v>
      </c>
      <c r="P598">
        <f t="shared" si="46"/>
        <v>1</v>
      </c>
      <c r="Q598" s="16">
        <f t="shared" si="47"/>
        <v>3</v>
      </c>
      <c r="R598" s="9" t="s">
        <v>8324</v>
      </c>
      <c r="S598" t="s">
        <v>8325</v>
      </c>
      <c r="T598" s="13">
        <f t="shared" si="48"/>
        <v>42646.896898148145</v>
      </c>
      <c r="U598" s="13">
        <f t="shared" si="49"/>
        <v>42676.896898148145</v>
      </c>
    </row>
    <row r="599" spans="1:21" ht="43.5" x14ac:dyDescent="0.3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>
        <f t="shared" si="45"/>
        <v>0.26666666666666666</v>
      </c>
      <c r="P599">
        <f t="shared" si="46"/>
        <v>1</v>
      </c>
      <c r="Q599" s="16">
        <f t="shared" si="47"/>
        <v>10</v>
      </c>
      <c r="R599" s="9" t="s">
        <v>8324</v>
      </c>
      <c r="S599" t="s">
        <v>8325</v>
      </c>
      <c r="T599" s="13">
        <f t="shared" si="48"/>
        <v>42545.705266203702</v>
      </c>
      <c r="U599" s="13">
        <f t="shared" si="49"/>
        <v>42582.666666666672</v>
      </c>
    </row>
    <row r="600" spans="1:21" ht="29" x14ac:dyDescent="0.3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>
        <f t="shared" si="45"/>
        <v>34</v>
      </c>
      <c r="P600">
        <f t="shared" si="46"/>
        <v>34</v>
      </c>
      <c r="Q600" s="16">
        <f t="shared" si="47"/>
        <v>121.42857142857143</v>
      </c>
      <c r="R600" s="9" t="s">
        <v>8324</v>
      </c>
      <c r="S600" t="s">
        <v>8325</v>
      </c>
      <c r="T600" s="13">
        <f t="shared" si="48"/>
        <v>41948.00209490741</v>
      </c>
      <c r="U600" s="13">
        <f t="shared" si="49"/>
        <v>41978.00209490741</v>
      </c>
    </row>
    <row r="601" spans="1:21" ht="58" x14ac:dyDescent="0.3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>
        <f t="shared" si="45"/>
        <v>6.2E-2</v>
      </c>
      <c r="P601">
        <f t="shared" si="46"/>
        <v>1</v>
      </c>
      <c r="Q601" s="16">
        <f t="shared" si="47"/>
        <v>15.5</v>
      </c>
      <c r="R601" s="9" t="s">
        <v>8324</v>
      </c>
      <c r="S601" t="s">
        <v>8325</v>
      </c>
      <c r="T601" s="13">
        <f t="shared" si="48"/>
        <v>42047.812523148154</v>
      </c>
      <c r="U601" s="13">
        <f t="shared" si="49"/>
        <v>42071.636111111111</v>
      </c>
    </row>
    <row r="602" spans="1:21" ht="29" x14ac:dyDescent="0.3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>
        <f t="shared" si="45"/>
        <v>2</v>
      </c>
      <c r="P602">
        <f t="shared" si="46"/>
        <v>2</v>
      </c>
      <c r="Q602" s="16">
        <f t="shared" si="47"/>
        <v>100</v>
      </c>
      <c r="R602" s="9" t="s">
        <v>8324</v>
      </c>
      <c r="S602" t="s">
        <v>8325</v>
      </c>
      <c r="T602" s="13">
        <f t="shared" si="48"/>
        <v>42073.798171296294</v>
      </c>
      <c r="U602" s="13">
        <f t="shared" si="49"/>
        <v>42133.798171296294</v>
      </c>
    </row>
    <row r="603" spans="1:21" ht="43.5" x14ac:dyDescent="0.3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>
        <f t="shared" si="45"/>
        <v>1.4000000000000001</v>
      </c>
      <c r="P603">
        <f t="shared" si="46"/>
        <v>2</v>
      </c>
      <c r="Q603" s="16">
        <f t="shared" si="47"/>
        <v>23.333333333333332</v>
      </c>
      <c r="R603" s="9" t="s">
        <v>8324</v>
      </c>
      <c r="S603" t="s">
        <v>8325</v>
      </c>
      <c r="T603" s="13">
        <f t="shared" si="48"/>
        <v>41969.858090277776</v>
      </c>
      <c r="U603" s="13">
        <f t="shared" si="49"/>
        <v>41999.858090277776</v>
      </c>
    </row>
    <row r="604" spans="1:21" ht="43.5" x14ac:dyDescent="0.3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>
        <f t="shared" si="45"/>
        <v>0</v>
      </c>
      <c r="P604">
        <f t="shared" si="46"/>
        <v>0</v>
      </c>
      <c r="Q604" s="16" t="e">
        <f t="shared" si="47"/>
        <v>#DIV/0!</v>
      </c>
      <c r="R604" s="9" t="s">
        <v>8324</v>
      </c>
      <c r="S604" t="s">
        <v>8325</v>
      </c>
      <c r="T604" s="13">
        <f t="shared" si="48"/>
        <v>42143.79415509259</v>
      </c>
      <c r="U604" s="13">
        <f t="shared" si="49"/>
        <v>42173.79415509259</v>
      </c>
    </row>
    <row r="605" spans="1:21" ht="43.5" x14ac:dyDescent="0.3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>
        <f t="shared" si="45"/>
        <v>3.9334666666666664</v>
      </c>
      <c r="P605">
        <f t="shared" si="46"/>
        <v>4</v>
      </c>
      <c r="Q605" s="16">
        <f t="shared" si="47"/>
        <v>45.386153846153846</v>
      </c>
      <c r="R605" s="9" t="s">
        <v>8324</v>
      </c>
      <c r="S605" t="s">
        <v>8325</v>
      </c>
      <c r="T605" s="13">
        <f t="shared" si="48"/>
        <v>41835.639155092591</v>
      </c>
      <c r="U605" s="13">
        <f t="shared" si="49"/>
        <v>41865.639155092591</v>
      </c>
    </row>
    <row r="606" spans="1:21" ht="43.5" x14ac:dyDescent="0.3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>
        <f t="shared" si="45"/>
        <v>0</v>
      </c>
      <c r="P606">
        <f t="shared" si="46"/>
        <v>0</v>
      </c>
      <c r="Q606" s="16" t="e">
        <f t="shared" si="47"/>
        <v>#DIV/0!</v>
      </c>
      <c r="R606" s="9" t="s">
        <v>8324</v>
      </c>
      <c r="S606" t="s">
        <v>8325</v>
      </c>
      <c r="T606" s="13">
        <f t="shared" si="48"/>
        <v>41849.035370370373</v>
      </c>
      <c r="U606" s="13">
        <f t="shared" si="49"/>
        <v>41879.035370370373</v>
      </c>
    </row>
    <row r="607" spans="1:21" ht="29" x14ac:dyDescent="0.3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>
        <f t="shared" si="45"/>
        <v>2.62</v>
      </c>
      <c r="P607">
        <f t="shared" si="46"/>
        <v>3</v>
      </c>
      <c r="Q607" s="16">
        <f t="shared" si="47"/>
        <v>16.375</v>
      </c>
      <c r="R607" s="9" t="s">
        <v>8324</v>
      </c>
      <c r="S607" t="s">
        <v>8325</v>
      </c>
      <c r="T607" s="13">
        <f t="shared" si="48"/>
        <v>42194.357731481476</v>
      </c>
      <c r="U607" s="13">
        <f t="shared" si="49"/>
        <v>42239.357731481476</v>
      </c>
    </row>
    <row r="608" spans="1:21" ht="58" x14ac:dyDescent="0.3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>
        <f t="shared" si="45"/>
        <v>0.2</v>
      </c>
      <c r="P608">
        <f t="shared" si="46"/>
        <v>1</v>
      </c>
      <c r="Q608" s="16">
        <f t="shared" si="47"/>
        <v>10</v>
      </c>
      <c r="R608" s="9" t="s">
        <v>8324</v>
      </c>
      <c r="S608" t="s">
        <v>8325</v>
      </c>
      <c r="T608" s="13">
        <f t="shared" si="48"/>
        <v>42102.650567129633</v>
      </c>
      <c r="U608" s="13">
        <f t="shared" si="49"/>
        <v>42148.625</v>
      </c>
    </row>
    <row r="609" spans="1:21" ht="43.5" x14ac:dyDescent="0.3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>
        <f t="shared" si="45"/>
        <v>0</v>
      </c>
      <c r="P609">
        <f t="shared" si="46"/>
        <v>0</v>
      </c>
      <c r="Q609" s="16" t="e">
        <f t="shared" si="47"/>
        <v>#DIV/0!</v>
      </c>
      <c r="R609" s="9" t="s">
        <v>8324</v>
      </c>
      <c r="S609" t="s">
        <v>8325</v>
      </c>
      <c r="T609" s="13">
        <f t="shared" si="48"/>
        <v>42300.825648148151</v>
      </c>
      <c r="U609" s="13">
        <f t="shared" si="49"/>
        <v>42330.867314814815</v>
      </c>
    </row>
    <row r="610" spans="1:21" ht="43.5" x14ac:dyDescent="0.3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>
        <f t="shared" si="45"/>
        <v>0.97400000000000009</v>
      </c>
      <c r="P610">
        <f t="shared" si="46"/>
        <v>1</v>
      </c>
      <c r="Q610" s="16">
        <f t="shared" si="47"/>
        <v>292.2</v>
      </c>
      <c r="R610" s="9" t="s">
        <v>8324</v>
      </c>
      <c r="S610" t="s">
        <v>8325</v>
      </c>
      <c r="T610" s="13">
        <f t="shared" si="48"/>
        <v>42140.921064814815</v>
      </c>
      <c r="U610" s="13">
        <f t="shared" si="49"/>
        <v>42170.921064814815</v>
      </c>
    </row>
    <row r="611" spans="1:21" ht="43.5" x14ac:dyDescent="0.3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>
        <f t="shared" si="45"/>
        <v>0.64102564102564097</v>
      </c>
      <c r="P611">
        <f t="shared" si="46"/>
        <v>1</v>
      </c>
      <c r="Q611" s="16">
        <f t="shared" si="47"/>
        <v>5</v>
      </c>
      <c r="R611" s="9" t="s">
        <v>8324</v>
      </c>
      <c r="S611" t="s">
        <v>8325</v>
      </c>
      <c r="T611" s="13">
        <f t="shared" si="48"/>
        <v>42307.034074074079</v>
      </c>
      <c r="U611" s="13">
        <f t="shared" si="49"/>
        <v>42337.075740740736</v>
      </c>
    </row>
    <row r="612" spans="1:21" ht="43.5" x14ac:dyDescent="0.3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>
        <f t="shared" si="45"/>
        <v>0</v>
      </c>
      <c r="P612">
        <f t="shared" si="46"/>
        <v>0</v>
      </c>
      <c r="Q612" s="16" t="e">
        <f t="shared" si="47"/>
        <v>#DIV/0!</v>
      </c>
      <c r="R612" s="9" t="s">
        <v>8324</v>
      </c>
      <c r="S612" t="s">
        <v>8325</v>
      </c>
      <c r="T612" s="13">
        <f t="shared" si="48"/>
        <v>42086.83085648148</v>
      </c>
      <c r="U612" s="13">
        <f t="shared" si="49"/>
        <v>42116.83085648148</v>
      </c>
    </row>
    <row r="613" spans="1:21" ht="43.5" x14ac:dyDescent="0.3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>
        <f t="shared" si="45"/>
        <v>0</v>
      </c>
      <c r="P613">
        <f t="shared" si="46"/>
        <v>0</v>
      </c>
      <c r="Q613" s="16" t="e">
        <f t="shared" si="47"/>
        <v>#DIV/0!</v>
      </c>
      <c r="R613" s="9" t="s">
        <v>8324</v>
      </c>
      <c r="S613" t="s">
        <v>8325</v>
      </c>
      <c r="T613" s="13">
        <f t="shared" si="48"/>
        <v>42328.560613425929</v>
      </c>
      <c r="U613" s="13">
        <f t="shared" si="49"/>
        <v>42388.560613425929</v>
      </c>
    </row>
    <row r="614" spans="1:21" ht="29" x14ac:dyDescent="0.3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>
        <f t="shared" si="45"/>
        <v>0</v>
      </c>
      <c r="P614">
        <f t="shared" si="46"/>
        <v>0</v>
      </c>
      <c r="Q614" s="16" t="e">
        <f t="shared" si="47"/>
        <v>#DIV/0!</v>
      </c>
      <c r="R614" s="9" t="s">
        <v>8324</v>
      </c>
      <c r="S614" t="s">
        <v>8325</v>
      </c>
      <c r="T614" s="13">
        <f t="shared" si="48"/>
        <v>42585.031782407401</v>
      </c>
      <c r="U614" s="13">
        <f t="shared" si="49"/>
        <v>42615.031782407401</v>
      </c>
    </row>
    <row r="615" spans="1:21" ht="43.5" x14ac:dyDescent="0.3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>
        <f t="shared" si="45"/>
        <v>21.363333333333333</v>
      </c>
      <c r="P615">
        <f t="shared" si="46"/>
        <v>22</v>
      </c>
      <c r="Q615" s="16">
        <f t="shared" si="47"/>
        <v>105.93388429752066</v>
      </c>
      <c r="R615" s="9" t="s">
        <v>8324</v>
      </c>
      <c r="S615" t="s">
        <v>8325</v>
      </c>
      <c r="T615" s="13">
        <f t="shared" si="48"/>
        <v>42247.496759259258</v>
      </c>
      <c r="U615" s="13">
        <f t="shared" si="49"/>
        <v>42278.207638888889</v>
      </c>
    </row>
    <row r="616" spans="1:21" ht="43.5" x14ac:dyDescent="0.3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>
        <f t="shared" si="45"/>
        <v>0</v>
      </c>
      <c r="P616">
        <f t="shared" si="46"/>
        <v>0</v>
      </c>
      <c r="Q616" s="16" t="e">
        <f t="shared" si="47"/>
        <v>#DIV/0!</v>
      </c>
      <c r="R616" s="9" t="s">
        <v>8324</v>
      </c>
      <c r="S616" t="s">
        <v>8325</v>
      </c>
      <c r="T616" s="13">
        <f t="shared" si="48"/>
        <v>42515.061805555553</v>
      </c>
      <c r="U616" s="13">
        <f t="shared" si="49"/>
        <v>42545.061805555553</v>
      </c>
    </row>
    <row r="617" spans="1:21" ht="43.5" x14ac:dyDescent="0.3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>
        <f t="shared" si="45"/>
        <v>0</v>
      </c>
      <c r="P617">
        <f t="shared" si="46"/>
        <v>0</v>
      </c>
      <c r="Q617" s="16" t="e">
        <f t="shared" si="47"/>
        <v>#DIV/0!</v>
      </c>
      <c r="R617" s="9" t="s">
        <v>8324</v>
      </c>
      <c r="S617" t="s">
        <v>8325</v>
      </c>
      <c r="T617" s="13">
        <f t="shared" si="48"/>
        <v>42242.122210648144</v>
      </c>
      <c r="U617" s="13">
        <f t="shared" si="49"/>
        <v>42272.122210648144</v>
      </c>
    </row>
    <row r="618" spans="1:21" ht="43.5" x14ac:dyDescent="0.3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>
        <f t="shared" si="45"/>
        <v>0</v>
      </c>
      <c r="P618">
        <f t="shared" si="46"/>
        <v>0</v>
      </c>
      <c r="Q618" s="16" t="e">
        <f t="shared" si="47"/>
        <v>#DIV/0!</v>
      </c>
      <c r="R618" s="9" t="s">
        <v>8324</v>
      </c>
      <c r="S618" t="s">
        <v>8325</v>
      </c>
      <c r="T618" s="13">
        <f t="shared" si="48"/>
        <v>42761.376238425932</v>
      </c>
      <c r="U618" s="13">
        <f t="shared" si="49"/>
        <v>42791.376238425932</v>
      </c>
    </row>
    <row r="619" spans="1:21" ht="58" x14ac:dyDescent="0.3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>
        <f t="shared" si="45"/>
        <v>3</v>
      </c>
      <c r="P619">
        <f t="shared" si="46"/>
        <v>3</v>
      </c>
      <c r="Q619" s="16">
        <f t="shared" si="47"/>
        <v>20</v>
      </c>
      <c r="R619" s="9" t="s">
        <v>8324</v>
      </c>
      <c r="S619" t="s">
        <v>8325</v>
      </c>
      <c r="T619" s="13">
        <f t="shared" si="48"/>
        <v>42087.343090277776</v>
      </c>
      <c r="U619" s="13">
        <f t="shared" si="49"/>
        <v>42132.343090277776</v>
      </c>
    </row>
    <row r="620" spans="1:21" ht="43.5" x14ac:dyDescent="0.3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>
        <f t="shared" si="45"/>
        <v>0</v>
      </c>
      <c r="P620">
        <f t="shared" si="46"/>
        <v>0</v>
      </c>
      <c r="Q620" s="16" t="e">
        <f t="shared" si="47"/>
        <v>#DIV/0!</v>
      </c>
      <c r="R620" s="9" t="s">
        <v>8324</v>
      </c>
      <c r="S620" t="s">
        <v>8325</v>
      </c>
      <c r="T620" s="13">
        <f t="shared" si="48"/>
        <v>42317.810219907406</v>
      </c>
      <c r="U620" s="13">
        <f t="shared" si="49"/>
        <v>42347.810219907406</v>
      </c>
    </row>
    <row r="621" spans="1:21" ht="29" x14ac:dyDescent="0.3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>
        <f t="shared" si="45"/>
        <v>3.9999999999999996E-5</v>
      </c>
      <c r="P621">
        <f t="shared" si="46"/>
        <v>1</v>
      </c>
      <c r="Q621" s="16">
        <f t="shared" si="47"/>
        <v>1</v>
      </c>
      <c r="R621" s="9" t="s">
        <v>8324</v>
      </c>
      <c r="S621" t="s">
        <v>8325</v>
      </c>
      <c r="T621" s="13">
        <f t="shared" si="48"/>
        <v>41908.650347222225</v>
      </c>
      <c r="U621" s="13">
        <f t="shared" si="49"/>
        <v>41968.692013888889</v>
      </c>
    </row>
    <row r="622" spans="1:21" ht="43.5" x14ac:dyDescent="0.3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>
        <f t="shared" si="45"/>
        <v>1</v>
      </c>
      <c r="P622">
        <f t="shared" si="46"/>
        <v>1</v>
      </c>
      <c r="Q622" s="16">
        <f t="shared" si="47"/>
        <v>300</v>
      </c>
      <c r="R622" s="9" t="s">
        <v>8324</v>
      </c>
      <c r="S622" t="s">
        <v>8325</v>
      </c>
      <c r="T622" s="13">
        <f t="shared" si="48"/>
        <v>41831.716874999998</v>
      </c>
      <c r="U622" s="13">
        <f t="shared" si="49"/>
        <v>41876.716874999998</v>
      </c>
    </row>
    <row r="623" spans="1:21" ht="58" x14ac:dyDescent="0.3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>
        <f t="shared" si="45"/>
        <v>1.044</v>
      </c>
      <c r="P623">
        <f t="shared" si="46"/>
        <v>2</v>
      </c>
      <c r="Q623" s="16">
        <f t="shared" si="47"/>
        <v>87</v>
      </c>
      <c r="R623" s="9" t="s">
        <v>8324</v>
      </c>
      <c r="S623" t="s">
        <v>8325</v>
      </c>
      <c r="T623" s="13">
        <f t="shared" si="48"/>
        <v>42528.987696759257</v>
      </c>
      <c r="U623" s="13">
        <f t="shared" si="49"/>
        <v>42558.987696759257</v>
      </c>
    </row>
    <row r="624" spans="1:21" ht="58" x14ac:dyDescent="0.3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>
        <f t="shared" si="45"/>
        <v>5.6833333333333336</v>
      </c>
      <c r="P624">
        <f t="shared" si="46"/>
        <v>6</v>
      </c>
      <c r="Q624" s="16">
        <f t="shared" si="47"/>
        <v>37.888888888888886</v>
      </c>
      <c r="R624" s="9" t="s">
        <v>8324</v>
      </c>
      <c r="S624" t="s">
        <v>8325</v>
      </c>
      <c r="T624" s="13">
        <f t="shared" si="48"/>
        <v>42532.774745370371</v>
      </c>
      <c r="U624" s="13">
        <f t="shared" si="49"/>
        <v>42552.774745370371</v>
      </c>
    </row>
    <row r="625" spans="1:21" ht="58" x14ac:dyDescent="0.3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>
        <f t="shared" si="45"/>
        <v>0</v>
      </c>
      <c r="P625">
        <f t="shared" si="46"/>
        <v>0</v>
      </c>
      <c r="Q625" s="16" t="e">
        <f t="shared" si="47"/>
        <v>#DIV/0!</v>
      </c>
      <c r="R625" s="9" t="s">
        <v>8324</v>
      </c>
      <c r="S625" t="s">
        <v>8325</v>
      </c>
      <c r="T625" s="13">
        <f t="shared" si="48"/>
        <v>42122.009224537032</v>
      </c>
      <c r="U625" s="13">
        <f t="shared" si="49"/>
        <v>42152.009224537032</v>
      </c>
    </row>
    <row r="626" spans="1:21" ht="43.5" x14ac:dyDescent="0.3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>
        <f t="shared" si="45"/>
        <v>0</v>
      </c>
      <c r="P626">
        <f t="shared" si="46"/>
        <v>0</v>
      </c>
      <c r="Q626" s="16" t="e">
        <f t="shared" si="47"/>
        <v>#DIV/0!</v>
      </c>
      <c r="R626" s="9" t="s">
        <v>8324</v>
      </c>
      <c r="S626" t="s">
        <v>8325</v>
      </c>
      <c r="T626" s="13">
        <f t="shared" si="48"/>
        <v>42108.988900462966</v>
      </c>
      <c r="U626" s="13">
        <f t="shared" si="49"/>
        <v>42138.988900462966</v>
      </c>
    </row>
    <row r="627" spans="1:21" ht="43.5" x14ac:dyDescent="0.3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>
        <f t="shared" si="45"/>
        <v>0</v>
      </c>
      <c r="P627">
        <f t="shared" si="46"/>
        <v>0</v>
      </c>
      <c r="Q627" s="16" t="e">
        <f t="shared" si="47"/>
        <v>#DIV/0!</v>
      </c>
      <c r="R627" s="9" t="s">
        <v>8324</v>
      </c>
      <c r="S627" t="s">
        <v>8325</v>
      </c>
      <c r="T627" s="13">
        <f t="shared" si="48"/>
        <v>42790.895567129628</v>
      </c>
      <c r="U627" s="13">
        <f t="shared" si="49"/>
        <v>42820.853900462964</v>
      </c>
    </row>
    <row r="628" spans="1:21" ht="43.5" x14ac:dyDescent="0.3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>
        <f t="shared" si="45"/>
        <v>17.380000000000003</v>
      </c>
      <c r="P628">
        <f t="shared" si="46"/>
        <v>18</v>
      </c>
      <c r="Q628" s="16">
        <f t="shared" si="47"/>
        <v>111.41025641025641</v>
      </c>
      <c r="R628" s="9" t="s">
        <v>8324</v>
      </c>
      <c r="S628" t="s">
        <v>8325</v>
      </c>
      <c r="T628" s="13">
        <f t="shared" si="48"/>
        <v>42198.559479166666</v>
      </c>
      <c r="U628" s="13">
        <f t="shared" si="49"/>
        <v>42231.556944444441</v>
      </c>
    </row>
    <row r="629" spans="1:21" ht="43.5" x14ac:dyDescent="0.3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>
        <f t="shared" si="45"/>
        <v>0.02</v>
      </c>
      <c r="P629">
        <f t="shared" si="46"/>
        <v>1</v>
      </c>
      <c r="Q629" s="16">
        <f t="shared" si="47"/>
        <v>90</v>
      </c>
      <c r="R629" s="9" t="s">
        <v>8324</v>
      </c>
      <c r="S629" t="s">
        <v>8325</v>
      </c>
      <c r="T629" s="13">
        <f t="shared" si="48"/>
        <v>42384.306840277779</v>
      </c>
      <c r="U629" s="13">
        <f t="shared" si="49"/>
        <v>42443.958333333328</v>
      </c>
    </row>
    <row r="630" spans="1:21" ht="43.5" x14ac:dyDescent="0.3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>
        <f t="shared" si="45"/>
        <v>0</v>
      </c>
      <c r="P630">
        <f t="shared" si="46"/>
        <v>0</v>
      </c>
      <c r="Q630" s="16" t="e">
        <f t="shared" si="47"/>
        <v>#DIV/0!</v>
      </c>
      <c r="R630" s="9" t="s">
        <v>8324</v>
      </c>
      <c r="S630" t="s">
        <v>8325</v>
      </c>
      <c r="T630" s="13">
        <f t="shared" si="48"/>
        <v>41803.692789351851</v>
      </c>
      <c r="U630" s="13">
        <f t="shared" si="49"/>
        <v>41833.692789351851</v>
      </c>
    </row>
    <row r="631" spans="1:21" ht="43.5" x14ac:dyDescent="0.3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>
        <f t="shared" si="45"/>
        <v>0.17500000000000002</v>
      </c>
      <c r="P631">
        <f t="shared" si="46"/>
        <v>1</v>
      </c>
      <c r="Q631" s="16">
        <f t="shared" si="47"/>
        <v>116.66666666666667</v>
      </c>
      <c r="R631" s="9" t="s">
        <v>8324</v>
      </c>
      <c r="S631" t="s">
        <v>8325</v>
      </c>
      <c r="T631" s="13">
        <f t="shared" si="48"/>
        <v>42474.637824074074</v>
      </c>
      <c r="U631" s="13">
        <f t="shared" si="49"/>
        <v>42504.637824074074</v>
      </c>
    </row>
    <row r="632" spans="1:21" ht="58" x14ac:dyDescent="0.3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>
        <f t="shared" si="45"/>
        <v>8.3340278356529712E-2</v>
      </c>
      <c r="P632">
        <f t="shared" si="46"/>
        <v>1</v>
      </c>
      <c r="Q632" s="16">
        <f t="shared" si="47"/>
        <v>10</v>
      </c>
      <c r="R632" s="9" t="s">
        <v>8324</v>
      </c>
      <c r="S632" t="s">
        <v>8325</v>
      </c>
      <c r="T632" s="13">
        <f t="shared" si="48"/>
        <v>42223.619456018518</v>
      </c>
      <c r="U632" s="13">
        <f t="shared" si="49"/>
        <v>42253.215277777781</v>
      </c>
    </row>
    <row r="633" spans="1:21" ht="29" x14ac:dyDescent="0.3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>
        <f t="shared" si="45"/>
        <v>1.38</v>
      </c>
      <c r="P633">
        <f t="shared" si="46"/>
        <v>2</v>
      </c>
      <c r="Q633" s="16">
        <f t="shared" si="47"/>
        <v>76.666666666666671</v>
      </c>
      <c r="R633" s="9" t="s">
        <v>8324</v>
      </c>
      <c r="S633" t="s">
        <v>8325</v>
      </c>
      <c r="T633" s="13">
        <f t="shared" si="48"/>
        <v>42489.772326388891</v>
      </c>
      <c r="U633" s="13">
        <f t="shared" si="49"/>
        <v>42518.772326388891</v>
      </c>
    </row>
    <row r="634" spans="1:21" ht="43.5" x14ac:dyDescent="0.3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>
        <f t="shared" si="45"/>
        <v>0</v>
      </c>
      <c r="P634">
        <f t="shared" si="46"/>
        <v>0</v>
      </c>
      <c r="Q634" s="16" t="e">
        <f t="shared" si="47"/>
        <v>#DIV/0!</v>
      </c>
      <c r="R634" s="9" t="s">
        <v>8324</v>
      </c>
      <c r="S634" t="s">
        <v>8325</v>
      </c>
      <c r="T634" s="13">
        <f t="shared" si="48"/>
        <v>42303.659317129626</v>
      </c>
      <c r="U634" s="13">
        <f t="shared" si="49"/>
        <v>42333.700983796298</v>
      </c>
    </row>
    <row r="635" spans="1:21" ht="43.5" x14ac:dyDescent="0.3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>
        <f t="shared" si="45"/>
        <v>12.45</v>
      </c>
      <c r="P635">
        <f t="shared" si="46"/>
        <v>13</v>
      </c>
      <c r="Q635" s="16">
        <f t="shared" si="47"/>
        <v>49.8</v>
      </c>
      <c r="R635" s="9" t="s">
        <v>8324</v>
      </c>
      <c r="S635" t="s">
        <v>8325</v>
      </c>
      <c r="T635" s="13">
        <f t="shared" si="48"/>
        <v>42507.29932870371</v>
      </c>
      <c r="U635" s="13">
        <f t="shared" si="49"/>
        <v>42538.958333333328</v>
      </c>
    </row>
    <row r="636" spans="1:21" ht="29" x14ac:dyDescent="0.3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>
        <f t="shared" si="45"/>
        <v>0.02</v>
      </c>
      <c r="P636">
        <f t="shared" si="46"/>
        <v>1</v>
      </c>
      <c r="Q636" s="16">
        <f t="shared" si="47"/>
        <v>1</v>
      </c>
      <c r="R636" s="9" t="s">
        <v>8324</v>
      </c>
      <c r="S636" t="s">
        <v>8325</v>
      </c>
      <c r="T636" s="13">
        <f t="shared" si="48"/>
        <v>42031.928576388891</v>
      </c>
      <c r="U636" s="13">
        <f t="shared" si="49"/>
        <v>42061.928576388891</v>
      </c>
    </row>
    <row r="637" spans="1:21" ht="29" x14ac:dyDescent="0.3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>
        <f t="shared" si="45"/>
        <v>8.0000000000000002E-3</v>
      </c>
      <c r="P637">
        <f t="shared" si="46"/>
        <v>1</v>
      </c>
      <c r="Q637" s="16">
        <f t="shared" si="47"/>
        <v>2</v>
      </c>
      <c r="R637" s="9" t="s">
        <v>8324</v>
      </c>
      <c r="S637" t="s">
        <v>8325</v>
      </c>
      <c r="T637" s="13">
        <f t="shared" si="48"/>
        <v>42076.092152777783</v>
      </c>
      <c r="U637" s="13">
        <f t="shared" si="49"/>
        <v>42106.092152777783</v>
      </c>
    </row>
    <row r="638" spans="1:21" ht="43.5" x14ac:dyDescent="0.3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>
        <f t="shared" si="45"/>
        <v>0.2</v>
      </c>
      <c r="P638">
        <f t="shared" si="46"/>
        <v>1</v>
      </c>
      <c r="Q638" s="16">
        <f t="shared" si="47"/>
        <v>4</v>
      </c>
      <c r="R638" s="9" t="s">
        <v>8324</v>
      </c>
      <c r="S638" t="s">
        <v>8325</v>
      </c>
      <c r="T638" s="13">
        <f t="shared" si="48"/>
        <v>42131.455439814818</v>
      </c>
      <c r="U638" s="13">
        <f t="shared" si="49"/>
        <v>42161.44930555555</v>
      </c>
    </row>
    <row r="639" spans="1:21" ht="43.5" x14ac:dyDescent="0.3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>
        <f t="shared" si="45"/>
        <v>0</v>
      </c>
      <c r="P639">
        <f t="shared" si="46"/>
        <v>0</v>
      </c>
      <c r="Q639" s="16" t="e">
        <f t="shared" si="47"/>
        <v>#DIV/0!</v>
      </c>
      <c r="R639" s="9" t="s">
        <v>8324</v>
      </c>
      <c r="S639" t="s">
        <v>8325</v>
      </c>
      <c r="T639" s="13">
        <f t="shared" si="48"/>
        <v>42762.962013888886</v>
      </c>
      <c r="U639" s="13">
        <f t="shared" si="49"/>
        <v>42791.961111111115</v>
      </c>
    </row>
    <row r="640" spans="1:21" x14ac:dyDescent="0.3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>
        <f t="shared" si="45"/>
        <v>9.0000000000000011E-3</v>
      </c>
      <c r="P640">
        <f t="shared" si="46"/>
        <v>1</v>
      </c>
      <c r="Q640" s="16">
        <f t="shared" si="47"/>
        <v>3</v>
      </c>
      <c r="R640" s="9" t="s">
        <v>8324</v>
      </c>
      <c r="S640" t="s">
        <v>8325</v>
      </c>
      <c r="T640" s="13">
        <f t="shared" si="48"/>
        <v>42759.593310185184</v>
      </c>
      <c r="U640" s="13">
        <f t="shared" si="49"/>
        <v>42819.55164351852</v>
      </c>
    </row>
    <row r="641" spans="1:21" ht="29" x14ac:dyDescent="0.3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>
        <f t="shared" si="45"/>
        <v>9.9999999999999991E-5</v>
      </c>
      <c r="P641">
        <f t="shared" si="46"/>
        <v>1</v>
      </c>
      <c r="Q641" s="16">
        <f t="shared" si="47"/>
        <v>1</v>
      </c>
      <c r="R641" s="9" t="s">
        <v>8324</v>
      </c>
      <c r="S641" t="s">
        <v>8325</v>
      </c>
      <c r="T641" s="13">
        <f t="shared" si="48"/>
        <v>41865.583275462966</v>
      </c>
      <c r="U641" s="13">
        <f t="shared" si="49"/>
        <v>41925.583275462966</v>
      </c>
    </row>
    <row r="642" spans="1:21" ht="43.5" x14ac:dyDescent="0.3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>
        <f t="shared" si="45"/>
        <v>144.28571428571428</v>
      </c>
      <c r="P642">
        <f t="shared" si="46"/>
        <v>145</v>
      </c>
      <c r="Q642" s="16">
        <f t="shared" si="47"/>
        <v>50.5</v>
      </c>
      <c r="R642" s="9" t="s">
        <v>8324</v>
      </c>
      <c r="S642" t="s">
        <v>8326</v>
      </c>
      <c r="T642" s="13">
        <f t="shared" si="48"/>
        <v>42683.420312500006</v>
      </c>
      <c r="U642" s="13">
        <f t="shared" si="49"/>
        <v>42698.958333333328</v>
      </c>
    </row>
    <row r="643" spans="1:21" ht="43.5" x14ac:dyDescent="0.3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>
        <f t="shared" ref="O643:O706" si="50">((E643)/(D643))*100</f>
        <v>119.16249999999999</v>
      </c>
      <c r="P643">
        <f t="shared" ref="P643:P706" si="51">ROUNDUP(O643,0)</f>
        <v>120</v>
      </c>
      <c r="Q643" s="16">
        <f t="shared" ref="Q643:Q706" si="52">E643/L643</f>
        <v>151.31746031746033</v>
      </c>
      <c r="R643" s="9" t="s">
        <v>8324</v>
      </c>
      <c r="S643" t="s">
        <v>8326</v>
      </c>
      <c r="T643" s="13">
        <f t="shared" ref="T643:T706" si="53">(((J643/60)/60)/24)+DATE(1970,1,1)</f>
        <v>42199.57</v>
      </c>
      <c r="U643" s="13">
        <f t="shared" ref="U643:U706" si="54">(((I643/60)/60)/24)+DATE(1970,1,1)</f>
        <v>42229.57</v>
      </c>
    </row>
    <row r="644" spans="1:21" ht="43.5" x14ac:dyDescent="0.3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>
        <f t="shared" si="50"/>
        <v>1460.4850000000001</v>
      </c>
      <c r="P644">
        <f t="shared" si="51"/>
        <v>1461</v>
      </c>
      <c r="Q644" s="16">
        <f t="shared" si="52"/>
        <v>134.3592456301748</v>
      </c>
      <c r="R644" s="9" t="s">
        <v>8324</v>
      </c>
      <c r="S644" t="s">
        <v>8326</v>
      </c>
      <c r="T644" s="13">
        <f t="shared" si="53"/>
        <v>42199.651319444441</v>
      </c>
      <c r="U644" s="13">
        <f t="shared" si="54"/>
        <v>42235.651319444441</v>
      </c>
    </row>
    <row r="645" spans="1:21" ht="43.5" x14ac:dyDescent="0.3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>
        <f t="shared" si="50"/>
        <v>105.80799999999999</v>
      </c>
      <c r="P645">
        <f t="shared" si="51"/>
        <v>106</v>
      </c>
      <c r="Q645" s="16">
        <f t="shared" si="52"/>
        <v>174.02631578947367</v>
      </c>
      <c r="R645" s="9" t="s">
        <v>8324</v>
      </c>
      <c r="S645" t="s">
        <v>8326</v>
      </c>
      <c r="T645" s="13">
        <f t="shared" si="53"/>
        <v>42100.642071759255</v>
      </c>
      <c r="U645" s="13">
        <f t="shared" si="54"/>
        <v>42155.642071759255</v>
      </c>
    </row>
    <row r="646" spans="1:21" ht="43.5" x14ac:dyDescent="0.3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>
        <f t="shared" si="50"/>
        <v>300.11791999999997</v>
      </c>
      <c r="P646">
        <f t="shared" si="51"/>
        <v>301</v>
      </c>
      <c r="Q646" s="16">
        <f t="shared" si="52"/>
        <v>73.486268364348675</v>
      </c>
      <c r="R646" s="9" t="s">
        <v>8324</v>
      </c>
      <c r="S646" t="s">
        <v>8326</v>
      </c>
      <c r="T646" s="13">
        <f t="shared" si="53"/>
        <v>41898.665960648148</v>
      </c>
      <c r="U646" s="13">
        <f t="shared" si="54"/>
        <v>41941.041666666664</v>
      </c>
    </row>
    <row r="647" spans="1:21" ht="29" x14ac:dyDescent="0.3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>
        <f t="shared" si="50"/>
        <v>278.7</v>
      </c>
      <c r="P647">
        <f t="shared" si="51"/>
        <v>279</v>
      </c>
      <c r="Q647" s="16">
        <f t="shared" si="52"/>
        <v>23.518987341772153</v>
      </c>
      <c r="R647" s="9" t="s">
        <v>8324</v>
      </c>
      <c r="S647" t="s">
        <v>8326</v>
      </c>
      <c r="T647" s="13">
        <f t="shared" si="53"/>
        <v>42564.026319444441</v>
      </c>
      <c r="U647" s="13">
        <f t="shared" si="54"/>
        <v>42594.026319444441</v>
      </c>
    </row>
    <row r="648" spans="1:21" ht="43.5" x14ac:dyDescent="0.3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>
        <f t="shared" si="50"/>
        <v>131.87625</v>
      </c>
      <c r="P648">
        <f t="shared" si="51"/>
        <v>132</v>
      </c>
      <c r="Q648" s="16">
        <f t="shared" si="52"/>
        <v>39.074444444444445</v>
      </c>
      <c r="R648" s="9" t="s">
        <v>8324</v>
      </c>
      <c r="S648" t="s">
        <v>8326</v>
      </c>
      <c r="T648" s="13">
        <f t="shared" si="53"/>
        <v>41832.852627314816</v>
      </c>
      <c r="U648" s="13">
        <f t="shared" si="54"/>
        <v>41862.852627314816</v>
      </c>
    </row>
    <row r="649" spans="1:21" ht="58" x14ac:dyDescent="0.3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>
        <f t="shared" si="50"/>
        <v>107.05</v>
      </c>
      <c r="P649">
        <f t="shared" si="51"/>
        <v>108</v>
      </c>
      <c r="Q649" s="16">
        <f t="shared" si="52"/>
        <v>125.94117647058823</v>
      </c>
      <c r="R649" s="9" t="s">
        <v>8324</v>
      </c>
      <c r="S649" t="s">
        <v>8326</v>
      </c>
      <c r="T649" s="13">
        <f t="shared" si="53"/>
        <v>42416.767928240741</v>
      </c>
      <c r="U649" s="13">
        <f t="shared" si="54"/>
        <v>42446.726261574076</v>
      </c>
    </row>
    <row r="650" spans="1:21" ht="29" x14ac:dyDescent="0.3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>
        <f t="shared" si="50"/>
        <v>126.82285714285715</v>
      </c>
      <c r="P650">
        <f t="shared" si="51"/>
        <v>127</v>
      </c>
      <c r="Q650" s="16">
        <f t="shared" si="52"/>
        <v>1644</v>
      </c>
      <c r="R650" s="9" t="s">
        <v>8324</v>
      </c>
      <c r="S650" t="s">
        <v>8326</v>
      </c>
      <c r="T650" s="13">
        <f t="shared" si="53"/>
        <v>41891.693379629629</v>
      </c>
      <c r="U650" s="13">
        <f t="shared" si="54"/>
        <v>41926.693379629629</v>
      </c>
    </row>
    <row r="651" spans="1:21" ht="43.5" x14ac:dyDescent="0.3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>
        <f t="shared" si="50"/>
        <v>139.96</v>
      </c>
      <c r="P651">
        <f t="shared" si="51"/>
        <v>140</v>
      </c>
      <c r="Q651" s="16">
        <f t="shared" si="52"/>
        <v>42.670731707317074</v>
      </c>
      <c r="R651" s="9" t="s">
        <v>8324</v>
      </c>
      <c r="S651" t="s">
        <v>8326</v>
      </c>
      <c r="T651" s="13">
        <f t="shared" si="53"/>
        <v>41877.912187499998</v>
      </c>
      <c r="U651" s="13">
        <f t="shared" si="54"/>
        <v>41898.912187499998</v>
      </c>
    </row>
    <row r="652" spans="1:21" ht="43.5" x14ac:dyDescent="0.3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>
        <f t="shared" si="50"/>
        <v>112.4</v>
      </c>
      <c r="P652">
        <f t="shared" si="51"/>
        <v>113</v>
      </c>
      <c r="Q652" s="16">
        <f t="shared" si="52"/>
        <v>35.125</v>
      </c>
      <c r="R652" s="9" t="s">
        <v>8324</v>
      </c>
      <c r="S652" t="s">
        <v>8326</v>
      </c>
      <c r="T652" s="13">
        <f t="shared" si="53"/>
        <v>41932.036851851852</v>
      </c>
      <c r="U652" s="13">
        <f t="shared" si="54"/>
        <v>41992.078518518523</v>
      </c>
    </row>
    <row r="653" spans="1:21" ht="43.5" x14ac:dyDescent="0.3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>
        <f t="shared" si="50"/>
        <v>100.52799999999999</v>
      </c>
      <c r="P653">
        <f t="shared" si="51"/>
        <v>101</v>
      </c>
      <c r="Q653" s="16">
        <f t="shared" si="52"/>
        <v>239.35238095238094</v>
      </c>
      <c r="R653" s="9" t="s">
        <v>8324</v>
      </c>
      <c r="S653" t="s">
        <v>8326</v>
      </c>
      <c r="T653" s="13">
        <f t="shared" si="53"/>
        <v>41956.017488425925</v>
      </c>
      <c r="U653" s="13">
        <f t="shared" si="54"/>
        <v>41986.017488425925</v>
      </c>
    </row>
    <row r="654" spans="1:21" ht="58" x14ac:dyDescent="0.3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>
        <f t="shared" si="50"/>
        <v>100.46666666666665</v>
      </c>
      <c r="P654">
        <f t="shared" si="51"/>
        <v>101</v>
      </c>
      <c r="Q654" s="16">
        <f t="shared" si="52"/>
        <v>107.64285714285714</v>
      </c>
      <c r="R654" s="9" t="s">
        <v>8324</v>
      </c>
      <c r="S654" t="s">
        <v>8326</v>
      </c>
      <c r="T654" s="13">
        <f t="shared" si="53"/>
        <v>42675.690393518518</v>
      </c>
      <c r="U654" s="13">
        <f t="shared" si="54"/>
        <v>42705.732060185182</v>
      </c>
    </row>
    <row r="655" spans="1:21" ht="58" x14ac:dyDescent="0.3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>
        <f t="shared" si="50"/>
        <v>141.446</v>
      </c>
      <c r="P655">
        <f t="shared" si="51"/>
        <v>142</v>
      </c>
      <c r="Q655" s="16">
        <f t="shared" si="52"/>
        <v>95.830623306233065</v>
      </c>
      <c r="R655" s="9" t="s">
        <v>8324</v>
      </c>
      <c r="S655" t="s">
        <v>8326</v>
      </c>
      <c r="T655" s="13">
        <f t="shared" si="53"/>
        <v>42199.618518518517</v>
      </c>
      <c r="U655" s="13">
        <f t="shared" si="54"/>
        <v>42236.618518518517</v>
      </c>
    </row>
    <row r="656" spans="1:21" ht="43.5" x14ac:dyDescent="0.3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>
        <f t="shared" si="50"/>
        <v>267.29166666666669</v>
      </c>
      <c r="P656">
        <f t="shared" si="51"/>
        <v>268</v>
      </c>
      <c r="Q656" s="16">
        <f t="shared" si="52"/>
        <v>31.663376110562684</v>
      </c>
      <c r="R656" s="9" t="s">
        <v>8324</v>
      </c>
      <c r="S656" t="s">
        <v>8326</v>
      </c>
      <c r="T656" s="13">
        <f t="shared" si="53"/>
        <v>42163.957326388889</v>
      </c>
      <c r="U656" s="13">
        <f t="shared" si="54"/>
        <v>42193.957326388889</v>
      </c>
    </row>
    <row r="657" spans="1:21" ht="43.5" x14ac:dyDescent="0.3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>
        <f t="shared" si="50"/>
        <v>146.88749999999999</v>
      </c>
      <c r="P657">
        <f t="shared" si="51"/>
        <v>147</v>
      </c>
      <c r="Q657" s="16">
        <f t="shared" si="52"/>
        <v>42.886861313868614</v>
      </c>
      <c r="R657" s="9" t="s">
        <v>8324</v>
      </c>
      <c r="S657" t="s">
        <v>8326</v>
      </c>
      <c r="T657" s="13">
        <f t="shared" si="53"/>
        <v>42045.957314814819</v>
      </c>
      <c r="U657" s="13">
        <f t="shared" si="54"/>
        <v>42075.915648148148</v>
      </c>
    </row>
    <row r="658" spans="1:21" ht="43.5" x14ac:dyDescent="0.3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>
        <f t="shared" si="50"/>
        <v>213.56</v>
      </c>
      <c r="P658">
        <f t="shared" si="51"/>
        <v>214</v>
      </c>
      <c r="Q658" s="16">
        <f t="shared" si="52"/>
        <v>122.73563218390805</v>
      </c>
      <c r="R658" s="9" t="s">
        <v>8324</v>
      </c>
      <c r="S658" t="s">
        <v>8326</v>
      </c>
      <c r="T658" s="13">
        <f t="shared" si="53"/>
        <v>42417.804618055554</v>
      </c>
      <c r="U658" s="13">
        <f t="shared" si="54"/>
        <v>42477.762951388882</v>
      </c>
    </row>
    <row r="659" spans="1:21" ht="43.5" x14ac:dyDescent="0.3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>
        <f t="shared" si="50"/>
        <v>125.69999999999999</v>
      </c>
      <c r="P659">
        <f t="shared" si="51"/>
        <v>126</v>
      </c>
      <c r="Q659" s="16">
        <f t="shared" si="52"/>
        <v>190.45454545454547</v>
      </c>
      <c r="R659" s="9" t="s">
        <v>8324</v>
      </c>
      <c r="S659" t="s">
        <v>8326</v>
      </c>
      <c r="T659" s="13">
        <f t="shared" si="53"/>
        <v>42331.84574074074</v>
      </c>
      <c r="U659" s="13">
        <f t="shared" si="54"/>
        <v>42361.84574074074</v>
      </c>
    </row>
    <row r="660" spans="1:21" ht="58" x14ac:dyDescent="0.3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>
        <f t="shared" si="50"/>
        <v>104.46206037108834</v>
      </c>
      <c r="P660">
        <f t="shared" si="51"/>
        <v>105</v>
      </c>
      <c r="Q660" s="16">
        <f t="shared" si="52"/>
        <v>109.33695652173913</v>
      </c>
      <c r="R660" s="9" t="s">
        <v>8324</v>
      </c>
      <c r="S660" t="s">
        <v>8326</v>
      </c>
      <c r="T660" s="13">
        <f t="shared" si="53"/>
        <v>42179.160752314812</v>
      </c>
      <c r="U660" s="13">
        <f t="shared" si="54"/>
        <v>42211.75</v>
      </c>
    </row>
    <row r="661" spans="1:21" x14ac:dyDescent="0.3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>
        <f t="shared" si="50"/>
        <v>100.56666666666668</v>
      </c>
      <c r="P661">
        <f t="shared" si="51"/>
        <v>101</v>
      </c>
      <c r="Q661" s="16">
        <f t="shared" si="52"/>
        <v>143.66666666666666</v>
      </c>
      <c r="R661" s="9" t="s">
        <v>8324</v>
      </c>
      <c r="S661" t="s">
        <v>8326</v>
      </c>
      <c r="T661" s="13">
        <f t="shared" si="53"/>
        <v>42209.593692129631</v>
      </c>
      <c r="U661" s="13">
        <f t="shared" si="54"/>
        <v>42239.593692129631</v>
      </c>
    </row>
    <row r="662" spans="1:21" ht="58" x14ac:dyDescent="0.3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>
        <f t="shared" si="50"/>
        <v>3.0579999999999998</v>
      </c>
      <c r="P662">
        <f t="shared" si="51"/>
        <v>4</v>
      </c>
      <c r="Q662" s="16">
        <f t="shared" si="52"/>
        <v>84.944444444444443</v>
      </c>
      <c r="R662" s="9" t="s">
        <v>8324</v>
      </c>
      <c r="S662" t="s">
        <v>8326</v>
      </c>
      <c r="T662" s="13">
        <f t="shared" si="53"/>
        <v>41922.741655092592</v>
      </c>
      <c r="U662" s="13">
        <f t="shared" si="54"/>
        <v>41952.783321759263</v>
      </c>
    </row>
    <row r="663" spans="1:21" ht="43.5" x14ac:dyDescent="0.3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>
        <f t="shared" si="50"/>
        <v>0.95</v>
      </c>
      <c r="P663">
        <f t="shared" si="51"/>
        <v>1</v>
      </c>
      <c r="Q663" s="16">
        <f t="shared" si="52"/>
        <v>10.555555555555555</v>
      </c>
      <c r="R663" s="9" t="s">
        <v>8324</v>
      </c>
      <c r="S663" t="s">
        <v>8326</v>
      </c>
      <c r="T663" s="13">
        <f t="shared" si="53"/>
        <v>42636.645358796297</v>
      </c>
      <c r="U663" s="13">
        <f t="shared" si="54"/>
        <v>42666.645358796297</v>
      </c>
    </row>
    <row r="664" spans="1:21" ht="43.5" x14ac:dyDescent="0.3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>
        <f t="shared" si="50"/>
        <v>0.4</v>
      </c>
      <c r="P664">
        <f t="shared" si="51"/>
        <v>1</v>
      </c>
      <c r="Q664" s="16">
        <f t="shared" si="52"/>
        <v>39</v>
      </c>
      <c r="R664" s="9" t="s">
        <v>8324</v>
      </c>
      <c r="S664" t="s">
        <v>8326</v>
      </c>
      <c r="T664" s="13">
        <f t="shared" si="53"/>
        <v>41990.438043981485</v>
      </c>
      <c r="U664" s="13">
        <f t="shared" si="54"/>
        <v>42020.438043981485</v>
      </c>
    </row>
    <row r="665" spans="1:21" ht="58" x14ac:dyDescent="0.3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>
        <f t="shared" si="50"/>
        <v>0.35000000000000003</v>
      </c>
      <c r="P665">
        <f t="shared" si="51"/>
        <v>1</v>
      </c>
      <c r="Q665" s="16">
        <f t="shared" si="52"/>
        <v>100</v>
      </c>
      <c r="R665" s="9" t="s">
        <v>8324</v>
      </c>
      <c r="S665" t="s">
        <v>8326</v>
      </c>
      <c r="T665" s="13">
        <f t="shared" si="53"/>
        <v>42173.843240740738</v>
      </c>
      <c r="U665" s="13">
        <f t="shared" si="54"/>
        <v>42203.843240740738</v>
      </c>
    </row>
    <row r="666" spans="1:21" ht="43.5" x14ac:dyDescent="0.3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>
        <f t="shared" si="50"/>
        <v>7.5333333333333332</v>
      </c>
      <c r="P666">
        <f t="shared" si="51"/>
        <v>8</v>
      </c>
      <c r="Q666" s="16">
        <f t="shared" si="52"/>
        <v>31.172413793103448</v>
      </c>
      <c r="R666" s="9" t="s">
        <v>8324</v>
      </c>
      <c r="S666" t="s">
        <v>8326</v>
      </c>
      <c r="T666" s="13">
        <f t="shared" si="53"/>
        <v>42077.666377314818</v>
      </c>
      <c r="U666" s="13">
        <f t="shared" si="54"/>
        <v>42107.666377314818</v>
      </c>
    </row>
    <row r="667" spans="1:21" ht="58" x14ac:dyDescent="0.3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>
        <f t="shared" si="50"/>
        <v>18.64</v>
      </c>
      <c r="P667">
        <f t="shared" si="51"/>
        <v>19</v>
      </c>
      <c r="Q667" s="16">
        <f t="shared" si="52"/>
        <v>155.33333333333334</v>
      </c>
      <c r="R667" s="9" t="s">
        <v>8324</v>
      </c>
      <c r="S667" t="s">
        <v>8326</v>
      </c>
      <c r="T667" s="13">
        <f t="shared" si="53"/>
        <v>42688.711354166662</v>
      </c>
      <c r="U667" s="13">
        <f t="shared" si="54"/>
        <v>42748.711354166662</v>
      </c>
    </row>
    <row r="668" spans="1:21" ht="43.5" x14ac:dyDescent="0.3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>
        <f t="shared" si="50"/>
        <v>4.0000000000000001E-3</v>
      </c>
      <c r="P668">
        <f t="shared" si="51"/>
        <v>1</v>
      </c>
      <c r="Q668" s="16">
        <f t="shared" si="52"/>
        <v>2</v>
      </c>
      <c r="R668" s="9" t="s">
        <v>8324</v>
      </c>
      <c r="S668" t="s">
        <v>8326</v>
      </c>
      <c r="T668" s="13">
        <f t="shared" si="53"/>
        <v>41838.832152777781</v>
      </c>
      <c r="U668" s="13">
        <f t="shared" si="54"/>
        <v>41868.832152777781</v>
      </c>
    </row>
    <row r="669" spans="1:21" ht="58" x14ac:dyDescent="0.3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>
        <f t="shared" si="50"/>
        <v>10.02</v>
      </c>
      <c r="P669">
        <f t="shared" si="51"/>
        <v>11</v>
      </c>
      <c r="Q669" s="16">
        <f t="shared" si="52"/>
        <v>178.92857142857142</v>
      </c>
      <c r="R669" s="9" t="s">
        <v>8324</v>
      </c>
      <c r="S669" t="s">
        <v>8326</v>
      </c>
      <c r="T669" s="13">
        <f t="shared" si="53"/>
        <v>42632.373414351852</v>
      </c>
      <c r="U669" s="13">
        <f t="shared" si="54"/>
        <v>42672.373414351852</v>
      </c>
    </row>
    <row r="670" spans="1:21" ht="43.5" x14ac:dyDescent="0.3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>
        <f t="shared" si="50"/>
        <v>4.5600000000000005</v>
      </c>
      <c r="P670">
        <f t="shared" si="51"/>
        <v>5</v>
      </c>
      <c r="Q670" s="16">
        <f t="shared" si="52"/>
        <v>27.36</v>
      </c>
      <c r="R670" s="9" t="s">
        <v>8324</v>
      </c>
      <c r="S670" t="s">
        <v>8326</v>
      </c>
      <c r="T670" s="13">
        <f t="shared" si="53"/>
        <v>42090.831273148149</v>
      </c>
      <c r="U670" s="13">
        <f t="shared" si="54"/>
        <v>42135.831273148149</v>
      </c>
    </row>
    <row r="671" spans="1:21" ht="58" x14ac:dyDescent="0.3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>
        <f t="shared" si="50"/>
        <v>21.5075</v>
      </c>
      <c r="P671">
        <f t="shared" si="51"/>
        <v>22</v>
      </c>
      <c r="Q671" s="16">
        <f t="shared" si="52"/>
        <v>1536.25</v>
      </c>
      <c r="R671" s="9" t="s">
        <v>8324</v>
      </c>
      <c r="S671" t="s">
        <v>8326</v>
      </c>
      <c r="T671" s="13">
        <f t="shared" si="53"/>
        <v>42527.625671296293</v>
      </c>
      <c r="U671" s="13">
        <f t="shared" si="54"/>
        <v>42557.625671296293</v>
      </c>
    </row>
    <row r="672" spans="1:21" ht="58" x14ac:dyDescent="0.3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>
        <f t="shared" si="50"/>
        <v>29.276666666666667</v>
      </c>
      <c r="P672">
        <f t="shared" si="51"/>
        <v>30</v>
      </c>
      <c r="Q672" s="16">
        <f t="shared" si="52"/>
        <v>84.99677419354839</v>
      </c>
      <c r="R672" s="9" t="s">
        <v>8324</v>
      </c>
      <c r="S672" t="s">
        <v>8326</v>
      </c>
      <c r="T672" s="13">
        <f t="shared" si="53"/>
        <v>42506.709722222222</v>
      </c>
      <c r="U672" s="13">
        <f t="shared" si="54"/>
        <v>42540.340277777781</v>
      </c>
    </row>
    <row r="673" spans="1:21" ht="58" x14ac:dyDescent="0.3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>
        <f t="shared" si="50"/>
        <v>39.426666666666662</v>
      </c>
      <c r="P673">
        <f t="shared" si="51"/>
        <v>40</v>
      </c>
      <c r="Q673" s="16">
        <f t="shared" si="52"/>
        <v>788.5333333333333</v>
      </c>
      <c r="R673" s="9" t="s">
        <v>8324</v>
      </c>
      <c r="S673" t="s">
        <v>8326</v>
      </c>
      <c r="T673" s="13">
        <f t="shared" si="53"/>
        <v>41984.692731481482</v>
      </c>
      <c r="U673" s="13">
        <f t="shared" si="54"/>
        <v>42018.166666666672</v>
      </c>
    </row>
    <row r="674" spans="1:21" ht="43.5" x14ac:dyDescent="0.3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>
        <f t="shared" si="50"/>
        <v>21.628</v>
      </c>
      <c r="P674">
        <f t="shared" si="51"/>
        <v>22</v>
      </c>
      <c r="Q674" s="16">
        <f t="shared" si="52"/>
        <v>50.29767441860465</v>
      </c>
      <c r="R674" s="9" t="s">
        <v>8324</v>
      </c>
      <c r="S674" t="s">
        <v>8326</v>
      </c>
      <c r="T674" s="13">
        <f t="shared" si="53"/>
        <v>41974.219490740739</v>
      </c>
      <c r="U674" s="13">
        <f t="shared" si="54"/>
        <v>42005.207638888889</v>
      </c>
    </row>
    <row r="675" spans="1:21" ht="58" x14ac:dyDescent="0.3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>
        <f t="shared" si="50"/>
        <v>0.20500000000000002</v>
      </c>
      <c r="P675">
        <f t="shared" si="51"/>
        <v>1</v>
      </c>
      <c r="Q675" s="16">
        <f t="shared" si="52"/>
        <v>68.333333333333329</v>
      </c>
      <c r="R675" s="9" t="s">
        <v>8324</v>
      </c>
      <c r="S675" t="s">
        <v>8326</v>
      </c>
      <c r="T675" s="13">
        <f t="shared" si="53"/>
        <v>41838.840474537035</v>
      </c>
      <c r="U675" s="13">
        <f t="shared" si="54"/>
        <v>41883.840474537035</v>
      </c>
    </row>
    <row r="676" spans="1:21" ht="29" x14ac:dyDescent="0.3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>
        <f t="shared" si="50"/>
        <v>0.03</v>
      </c>
      <c r="P676">
        <f t="shared" si="51"/>
        <v>1</v>
      </c>
      <c r="Q676" s="16">
        <f t="shared" si="52"/>
        <v>7.5</v>
      </c>
      <c r="R676" s="9" t="s">
        <v>8324</v>
      </c>
      <c r="S676" t="s">
        <v>8326</v>
      </c>
      <c r="T676" s="13">
        <f t="shared" si="53"/>
        <v>41803.116053240738</v>
      </c>
      <c r="U676" s="13">
        <f t="shared" si="54"/>
        <v>41863.116053240738</v>
      </c>
    </row>
    <row r="677" spans="1:21" ht="43.5" x14ac:dyDescent="0.3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>
        <f t="shared" si="50"/>
        <v>14.85</v>
      </c>
      <c r="P677">
        <f t="shared" si="51"/>
        <v>15</v>
      </c>
      <c r="Q677" s="16">
        <f t="shared" si="52"/>
        <v>34.269230769230766</v>
      </c>
      <c r="R677" s="9" t="s">
        <v>8324</v>
      </c>
      <c r="S677" t="s">
        <v>8326</v>
      </c>
      <c r="T677" s="13">
        <f t="shared" si="53"/>
        <v>41975.930601851855</v>
      </c>
      <c r="U677" s="13">
        <f t="shared" si="54"/>
        <v>42005.290972222225</v>
      </c>
    </row>
    <row r="678" spans="1:21" ht="58" x14ac:dyDescent="0.3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>
        <f t="shared" si="50"/>
        <v>1.4710000000000001</v>
      </c>
      <c r="P678">
        <f t="shared" si="51"/>
        <v>2</v>
      </c>
      <c r="Q678" s="16">
        <f t="shared" si="52"/>
        <v>61.291666666666664</v>
      </c>
      <c r="R678" s="9" t="s">
        <v>8324</v>
      </c>
      <c r="S678" t="s">
        <v>8326</v>
      </c>
      <c r="T678" s="13">
        <f t="shared" si="53"/>
        <v>42012.768298611118</v>
      </c>
      <c r="U678" s="13">
        <f t="shared" si="54"/>
        <v>42042.768298611118</v>
      </c>
    </row>
    <row r="679" spans="1:21" ht="72.5" x14ac:dyDescent="0.3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>
        <f t="shared" si="50"/>
        <v>25.584</v>
      </c>
      <c r="P679">
        <f t="shared" si="51"/>
        <v>26</v>
      </c>
      <c r="Q679" s="16">
        <f t="shared" si="52"/>
        <v>133.25</v>
      </c>
      <c r="R679" s="9" t="s">
        <v>8324</v>
      </c>
      <c r="S679" t="s">
        <v>8326</v>
      </c>
      <c r="T679" s="13">
        <f t="shared" si="53"/>
        <v>42504.403877314813</v>
      </c>
      <c r="U679" s="13">
        <f t="shared" si="54"/>
        <v>42549.403877314813</v>
      </c>
    </row>
    <row r="680" spans="1:21" ht="43.5" x14ac:dyDescent="0.3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>
        <f t="shared" si="50"/>
        <v>3.8206896551724134</v>
      </c>
      <c r="P680">
        <f t="shared" si="51"/>
        <v>4</v>
      </c>
      <c r="Q680" s="16">
        <f t="shared" si="52"/>
        <v>65.17647058823529</v>
      </c>
      <c r="R680" s="9" t="s">
        <v>8324</v>
      </c>
      <c r="S680" t="s">
        <v>8326</v>
      </c>
      <c r="T680" s="13">
        <f t="shared" si="53"/>
        <v>42481.376597222217</v>
      </c>
      <c r="U680" s="13">
        <f t="shared" si="54"/>
        <v>42511.376597222217</v>
      </c>
    </row>
    <row r="681" spans="1:21" ht="43.5" x14ac:dyDescent="0.3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>
        <f t="shared" si="50"/>
        <v>15.485964912280703</v>
      </c>
      <c r="P681">
        <f t="shared" si="51"/>
        <v>16</v>
      </c>
      <c r="Q681" s="16">
        <f t="shared" si="52"/>
        <v>93.90425531914893</v>
      </c>
      <c r="R681" s="9" t="s">
        <v>8324</v>
      </c>
      <c r="S681" t="s">
        <v>8326</v>
      </c>
      <c r="T681" s="13">
        <f t="shared" si="53"/>
        <v>42556.695706018523</v>
      </c>
      <c r="U681" s="13">
        <f t="shared" si="54"/>
        <v>42616.695706018523</v>
      </c>
    </row>
    <row r="682" spans="1:21" ht="58" x14ac:dyDescent="0.3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>
        <f t="shared" si="50"/>
        <v>25.912000000000003</v>
      </c>
      <c r="P682">
        <f t="shared" si="51"/>
        <v>26</v>
      </c>
      <c r="Q682" s="16">
        <f t="shared" si="52"/>
        <v>150.65116279069767</v>
      </c>
      <c r="R682" s="9" t="s">
        <v>8324</v>
      </c>
      <c r="S682" t="s">
        <v>8326</v>
      </c>
      <c r="T682" s="13">
        <f t="shared" si="53"/>
        <v>41864.501516203702</v>
      </c>
      <c r="U682" s="13">
        <f t="shared" si="54"/>
        <v>41899.501516203702</v>
      </c>
    </row>
    <row r="683" spans="1:21" ht="43.5" x14ac:dyDescent="0.3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>
        <f t="shared" si="50"/>
        <v>0.04</v>
      </c>
      <c r="P683">
        <f t="shared" si="51"/>
        <v>1</v>
      </c>
      <c r="Q683" s="16">
        <f t="shared" si="52"/>
        <v>1</v>
      </c>
      <c r="R683" s="9" t="s">
        <v>8324</v>
      </c>
      <c r="S683" t="s">
        <v>8326</v>
      </c>
      <c r="T683" s="13">
        <f t="shared" si="53"/>
        <v>42639.805601851855</v>
      </c>
      <c r="U683" s="13">
        <f t="shared" si="54"/>
        <v>42669.805601851855</v>
      </c>
    </row>
    <row r="684" spans="1:21" ht="43.5" x14ac:dyDescent="0.3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>
        <f t="shared" si="50"/>
        <v>0.106</v>
      </c>
      <c r="P684">
        <f t="shared" si="51"/>
        <v>1</v>
      </c>
      <c r="Q684" s="16">
        <f t="shared" si="52"/>
        <v>13.25</v>
      </c>
      <c r="R684" s="9" t="s">
        <v>8324</v>
      </c>
      <c r="S684" t="s">
        <v>8326</v>
      </c>
      <c r="T684" s="13">
        <f t="shared" si="53"/>
        <v>42778.765300925923</v>
      </c>
      <c r="U684" s="13">
        <f t="shared" si="54"/>
        <v>42808.723634259266</v>
      </c>
    </row>
    <row r="685" spans="1:21" ht="43.5" x14ac:dyDescent="0.3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>
        <f t="shared" si="50"/>
        <v>0.85142857142857142</v>
      </c>
      <c r="P685">
        <f t="shared" si="51"/>
        <v>1</v>
      </c>
      <c r="Q685" s="16">
        <f t="shared" si="52"/>
        <v>99.333333333333329</v>
      </c>
      <c r="R685" s="9" t="s">
        <v>8324</v>
      </c>
      <c r="S685" t="s">
        <v>8326</v>
      </c>
      <c r="T685" s="13">
        <f t="shared" si="53"/>
        <v>42634.900046296301</v>
      </c>
      <c r="U685" s="13">
        <f t="shared" si="54"/>
        <v>42674.900046296301</v>
      </c>
    </row>
    <row r="686" spans="1:21" ht="29" x14ac:dyDescent="0.3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>
        <f t="shared" si="50"/>
        <v>7.4837500000000006</v>
      </c>
      <c r="P686">
        <f t="shared" si="51"/>
        <v>8</v>
      </c>
      <c r="Q686" s="16">
        <f t="shared" si="52"/>
        <v>177.39259259259259</v>
      </c>
      <c r="R686" s="9" t="s">
        <v>8324</v>
      </c>
      <c r="S686" t="s">
        <v>8326</v>
      </c>
      <c r="T686" s="13">
        <f t="shared" si="53"/>
        <v>41809.473275462966</v>
      </c>
      <c r="U686" s="13">
        <f t="shared" si="54"/>
        <v>41845.125</v>
      </c>
    </row>
    <row r="687" spans="1:21" ht="43.5" x14ac:dyDescent="0.3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>
        <f t="shared" si="50"/>
        <v>27.650000000000002</v>
      </c>
      <c r="P687">
        <f t="shared" si="51"/>
        <v>28</v>
      </c>
      <c r="Q687" s="16">
        <f t="shared" si="52"/>
        <v>55.3</v>
      </c>
      <c r="R687" s="9" t="s">
        <v>8324</v>
      </c>
      <c r="S687" t="s">
        <v>8326</v>
      </c>
      <c r="T687" s="13">
        <f t="shared" si="53"/>
        <v>41971.866574074069</v>
      </c>
      <c r="U687" s="13">
        <f t="shared" si="54"/>
        <v>42016.866574074069</v>
      </c>
    </row>
    <row r="688" spans="1:21" ht="58" x14ac:dyDescent="0.3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>
        <f t="shared" si="50"/>
        <v>0</v>
      </c>
      <c r="P688">
        <f t="shared" si="51"/>
        <v>0</v>
      </c>
      <c r="Q688" s="16" t="e">
        <f t="shared" si="52"/>
        <v>#DIV/0!</v>
      </c>
      <c r="R688" s="9" t="s">
        <v>8324</v>
      </c>
      <c r="S688" t="s">
        <v>8326</v>
      </c>
      <c r="T688" s="13">
        <f t="shared" si="53"/>
        <v>42189.673263888893</v>
      </c>
      <c r="U688" s="13">
        <f t="shared" si="54"/>
        <v>42219.673263888893</v>
      </c>
    </row>
    <row r="689" spans="1:21" ht="43.5" x14ac:dyDescent="0.3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>
        <f t="shared" si="50"/>
        <v>3.55</v>
      </c>
      <c r="P689">
        <f t="shared" si="51"/>
        <v>4</v>
      </c>
      <c r="Q689" s="16">
        <f t="shared" si="52"/>
        <v>591.66666666666663</v>
      </c>
      <c r="R689" s="9" t="s">
        <v>8324</v>
      </c>
      <c r="S689" t="s">
        <v>8326</v>
      </c>
      <c r="T689" s="13">
        <f t="shared" si="53"/>
        <v>42711.750613425931</v>
      </c>
      <c r="U689" s="13">
        <f t="shared" si="54"/>
        <v>42771.750613425931</v>
      </c>
    </row>
    <row r="690" spans="1:21" ht="58" x14ac:dyDescent="0.3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>
        <f t="shared" si="50"/>
        <v>72.989999999999995</v>
      </c>
      <c r="P690">
        <f t="shared" si="51"/>
        <v>73</v>
      </c>
      <c r="Q690" s="16">
        <f t="shared" si="52"/>
        <v>405.5</v>
      </c>
      <c r="R690" s="9" t="s">
        <v>8324</v>
      </c>
      <c r="S690" t="s">
        <v>8326</v>
      </c>
      <c r="T690" s="13">
        <f t="shared" si="53"/>
        <v>42262.104780092588</v>
      </c>
      <c r="U690" s="13">
        <f t="shared" si="54"/>
        <v>42292.104780092588</v>
      </c>
    </row>
    <row r="691" spans="1:21" ht="58" x14ac:dyDescent="0.3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>
        <f t="shared" si="50"/>
        <v>57.648750000000007</v>
      </c>
      <c r="P691">
        <f t="shared" si="51"/>
        <v>58</v>
      </c>
      <c r="Q691" s="16">
        <f t="shared" si="52"/>
        <v>343.14732142857144</v>
      </c>
      <c r="R691" s="9" t="s">
        <v>8324</v>
      </c>
      <c r="S691" t="s">
        <v>8326</v>
      </c>
      <c r="T691" s="13">
        <f t="shared" si="53"/>
        <v>42675.66778935185</v>
      </c>
      <c r="U691" s="13">
        <f t="shared" si="54"/>
        <v>42712.207638888889</v>
      </c>
    </row>
    <row r="692" spans="1:21" ht="29" x14ac:dyDescent="0.3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>
        <f t="shared" si="50"/>
        <v>12.34</v>
      </c>
      <c r="P692">
        <f t="shared" si="51"/>
        <v>13</v>
      </c>
      <c r="Q692" s="16">
        <f t="shared" si="52"/>
        <v>72.588235294117652</v>
      </c>
      <c r="R692" s="9" t="s">
        <v>8324</v>
      </c>
      <c r="S692" t="s">
        <v>8326</v>
      </c>
      <c r="T692" s="13">
        <f t="shared" si="53"/>
        <v>42579.634733796294</v>
      </c>
      <c r="U692" s="13">
        <f t="shared" si="54"/>
        <v>42622.25</v>
      </c>
    </row>
    <row r="693" spans="1:21" ht="43.5" x14ac:dyDescent="0.3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>
        <f t="shared" si="50"/>
        <v>0.52</v>
      </c>
      <c r="P693">
        <f t="shared" si="51"/>
        <v>1</v>
      </c>
      <c r="Q693" s="16">
        <f t="shared" si="52"/>
        <v>26</v>
      </c>
      <c r="R693" s="9" t="s">
        <v>8324</v>
      </c>
      <c r="S693" t="s">
        <v>8326</v>
      </c>
      <c r="T693" s="13">
        <f t="shared" si="53"/>
        <v>42158.028310185182</v>
      </c>
      <c r="U693" s="13">
        <f t="shared" si="54"/>
        <v>42186.028310185182</v>
      </c>
    </row>
    <row r="694" spans="1:21" ht="43.5" x14ac:dyDescent="0.3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>
        <f t="shared" si="50"/>
        <v>6.5299999999999994</v>
      </c>
      <c r="P694">
        <f t="shared" si="51"/>
        <v>7</v>
      </c>
      <c r="Q694" s="16">
        <f t="shared" si="52"/>
        <v>6.4975124378109452</v>
      </c>
      <c r="R694" s="9" t="s">
        <v>8324</v>
      </c>
      <c r="S694" t="s">
        <v>8326</v>
      </c>
      <c r="T694" s="13">
        <f t="shared" si="53"/>
        <v>42696.37572916667</v>
      </c>
      <c r="U694" s="13">
        <f t="shared" si="54"/>
        <v>42726.37572916667</v>
      </c>
    </row>
    <row r="695" spans="1:21" ht="43.5" x14ac:dyDescent="0.3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>
        <f t="shared" si="50"/>
        <v>35.338000000000001</v>
      </c>
      <c r="P695">
        <f t="shared" si="51"/>
        <v>36</v>
      </c>
      <c r="Q695" s="16">
        <f t="shared" si="52"/>
        <v>119.38513513513513</v>
      </c>
      <c r="R695" s="9" t="s">
        <v>8324</v>
      </c>
      <c r="S695" t="s">
        <v>8326</v>
      </c>
      <c r="T695" s="13">
        <f t="shared" si="53"/>
        <v>42094.808182870373</v>
      </c>
      <c r="U695" s="13">
        <f t="shared" si="54"/>
        <v>42124.808182870373</v>
      </c>
    </row>
    <row r="696" spans="1:21" ht="43.5" x14ac:dyDescent="0.3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>
        <f t="shared" si="50"/>
        <v>0.39333333333333331</v>
      </c>
      <c r="P696">
        <f t="shared" si="51"/>
        <v>1</v>
      </c>
      <c r="Q696" s="16">
        <f t="shared" si="52"/>
        <v>84.285714285714292</v>
      </c>
      <c r="R696" s="9" t="s">
        <v>8324</v>
      </c>
      <c r="S696" t="s">
        <v>8326</v>
      </c>
      <c r="T696" s="13">
        <f t="shared" si="53"/>
        <v>42737.663877314815</v>
      </c>
      <c r="U696" s="13">
        <f t="shared" si="54"/>
        <v>42767.663877314815</v>
      </c>
    </row>
    <row r="697" spans="1:21" ht="58" x14ac:dyDescent="0.3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>
        <f t="shared" si="50"/>
        <v>1.06</v>
      </c>
      <c r="P697">
        <f t="shared" si="51"/>
        <v>2</v>
      </c>
      <c r="Q697" s="16">
        <f t="shared" si="52"/>
        <v>90.857142857142861</v>
      </c>
      <c r="R697" s="9" t="s">
        <v>8324</v>
      </c>
      <c r="S697" t="s">
        <v>8326</v>
      </c>
      <c r="T697" s="13">
        <f t="shared" si="53"/>
        <v>41913.521064814813</v>
      </c>
      <c r="U697" s="13">
        <f t="shared" si="54"/>
        <v>41943.521064814813</v>
      </c>
    </row>
    <row r="698" spans="1:21" ht="29" x14ac:dyDescent="0.3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>
        <f t="shared" si="50"/>
        <v>5.7142857142857147E-4</v>
      </c>
      <c r="P698">
        <f t="shared" si="51"/>
        <v>1</v>
      </c>
      <c r="Q698" s="16">
        <f t="shared" si="52"/>
        <v>1</v>
      </c>
      <c r="R698" s="9" t="s">
        <v>8324</v>
      </c>
      <c r="S698" t="s">
        <v>8326</v>
      </c>
      <c r="T698" s="13">
        <f t="shared" si="53"/>
        <v>41815.927106481482</v>
      </c>
      <c r="U698" s="13">
        <f t="shared" si="54"/>
        <v>41845.927106481482</v>
      </c>
    </row>
    <row r="699" spans="1:21" ht="43.5" x14ac:dyDescent="0.3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>
        <f t="shared" si="50"/>
        <v>46.379999999999995</v>
      </c>
      <c r="P699">
        <f t="shared" si="51"/>
        <v>47</v>
      </c>
      <c r="Q699" s="16">
        <f t="shared" si="52"/>
        <v>20.342105263157894</v>
      </c>
      <c r="R699" s="9" t="s">
        <v>8324</v>
      </c>
      <c r="S699" t="s">
        <v>8326</v>
      </c>
      <c r="T699" s="13">
        <f t="shared" si="53"/>
        <v>42388.523020833338</v>
      </c>
      <c r="U699" s="13">
        <f t="shared" si="54"/>
        <v>42403.523020833338</v>
      </c>
    </row>
    <row r="700" spans="1:21" ht="43.5" x14ac:dyDescent="0.3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>
        <f t="shared" si="50"/>
        <v>15.39</v>
      </c>
      <c r="P700">
        <f t="shared" si="51"/>
        <v>16</v>
      </c>
      <c r="Q700" s="16">
        <f t="shared" si="52"/>
        <v>530.68965517241384</v>
      </c>
      <c r="R700" s="9" t="s">
        <v>8324</v>
      </c>
      <c r="S700" t="s">
        <v>8326</v>
      </c>
      <c r="T700" s="13">
        <f t="shared" si="53"/>
        <v>41866.931076388886</v>
      </c>
      <c r="U700" s="13">
        <f t="shared" si="54"/>
        <v>41900.083333333336</v>
      </c>
    </row>
    <row r="701" spans="1:21" ht="43.5" x14ac:dyDescent="0.3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>
        <f t="shared" si="50"/>
        <v>82.422107692307705</v>
      </c>
      <c r="P701">
        <f t="shared" si="51"/>
        <v>83</v>
      </c>
      <c r="Q701" s="16">
        <f t="shared" si="52"/>
        <v>120.39184269662923</v>
      </c>
      <c r="R701" s="9" t="s">
        <v>8324</v>
      </c>
      <c r="S701" t="s">
        <v>8326</v>
      </c>
      <c r="T701" s="13">
        <f t="shared" si="53"/>
        <v>41563.485509259262</v>
      </c>
      <c r="U701" s="13">
        <f t="shared" si="54"/>
        <v>41600.666666666664</v>
      </c>
    </row>
    <row r="702" spans="1:21" ht="58" x14ac:dyDescent="0.3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>
        <f t="shared" si="50"/>
        <v>2.6866666666666665</v>
      </c>
      <c r="P702">
        <f t="shared" si="51"/>
        <v>3</v>
      </c>
      <c r="Q702" s="16">
        <f t="shared" si="52"/>
        <v>13</v>
      </c>
      <c r="R702" s="9" t="s">
        <v>8324</v>
      </c>
      <c r="S702" t="s">
        <v>8326</v>
      </c>
      <c r="T702" s="13">
        <f t="shared" si="53"/>
        <v>42715.688437500001</v>
      </c>
      <c r="U702" s="13">
        <f t="shared" si="54"/>
        <v>42745.688437500001</v>
      </c>
    </row>
    <row r="703" spans="1:21" ht="43.5" x14ac:dyDescent="0.3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>
        <f t="shared" si="50"/>
        <v>26.6</v>
      </c>
      <c r="P703">
        <f t="shared" si="51"/>
        <v>27</v>
      </c>
      <c r="Q703" s="16">
        <f t="shared" si="52"/>
        <v>291.33333333333331</v>
      </c>
      <c r="R703" s="9" t="s">
        <v>8324</v>
      </c>
      <c r="S703" t="s">
        <v>8326</v>
      </c>
      <c r="T703" s="13">
        <f t="shared" si="53"/>
        <v>41813.662962962961</v>
      </c>
      <c r="U703" s="13">
        <f t="shared" si="54"/>
        <v>41843.662962962961</v>
      </c>
    </row>
    <row r="704" spans="1:21" ht="43.5" x14ac:dyDescent="0.3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>
        <f t="shared" si="50"/>
        <v>30.813400000000001</v>
      </c>
      <c r="P704">
        <f t="shared" si="51"/>
        <v>31</v>
      </c>
      <c r="Q704" s="16">
        <f t="shared" si="52"/>
        <v>124.9191891891892</v>
      </c>
      <c r="R704" s="9" t="s">
        <v>8324</v>
      </c>
      <c r="S704" t="s">
        <v>8326</v>
      </c>
      <c r="T704" s="13">
        <f t="shared" si="53"/>
        <v>42668.726701388892</v>
      </c>
      <c r="U704" s="13">
        <f t="shared" si="54"/>
        <v>42698.768368055549</v>
      </c>
    </row>
    <row r="705" spans="1:21" ht="43.5" x14ac:dyDescent="0.3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>
        <f t="shared" si="50"/>
        <v>5.58</v>
      </c>
      <c r="P705">
        <f t="shared" si="51"/>
        <v>6</v>
      </c>
      <c r="Q705" s="16">
        <f t="shared" si="52"/>
        <v>119.57142857142857</v>
      </c>
      <c r="R705" s="9" t="s">
        <v>8324</v>
      </c>
      <c r="S705" t="s">
        <v>8326</v>
      </c>
      <c r="T705" s="13">
        <f t="shared" si="53"/>
        <v>42711.950798611113</v>
      </c>
      <c r="U705" s="13">
        <f t="shared" si="54"/>
        <v>42766.98055555555</v>
      </c>
    </row>
    <row r="706" spans="1:21" ht="43.5" x14ac:dyDescent="0.3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>
        <f t="shared" si="50"/>
        <v>0.87454545454545463</v>
      </c>
      <c r="P706">
        <f t="shared" si="51"/>
        <v>1</v>
      </c>
      <c r="Q706" s="16">
        <f t="shared" si="52"/>
        <v>120.25</v>
      </c>
      <c r="R706" s="9" t="s">
        <v>8324</v>
      </c>
      <c r="S706" t="s">
        <v>8326</v>
      </c>
      <c r="T706" s="13">
        <f t="shared" si="53"/>
        <v>42726.192916666667</v>
      </c>
      <c r="U706" s="13">
        <f t="shared" si="54"/>
        <v>42786.192916666667</v>
      </c>
    </row>
    <row r="707" spans="1:21" ht="29" x14ac:dyDescent="0.3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>
        <f t="shared" ref="O707:O770" si="55">((E707)/(D707))*100</f>
        <v>0.97699999999999987</v>
      </c>
      <c r="P707">
        <f t="shared" ref="P707:P770" si="56">ROUNDUP(O707,0)</f>
        <v>1</v>
      </c>
      <c r="Q707" s="16">
        <f t="shared" ref="Q707:Q770" si="57">E707/L707</f>
        <v>195.4</v>
      </c>
      <c r="R707" s="9" t="s">
        <v>8324</v>
      </c>
      <c r="S707" t="s">
        <v>8326</v>
      </c>
      <c r="T707" s="13">
        <f t="shared" ref="T707:T770" si="58">(((J707/60)/60)/24)+DATE(1970,1,1)</f>
        <v>42726.491643518515</v>
      </c>
      <c r="U707" s="13">
        <f t="shared" ref="U707:U770" si="59">(((I707/60)/60)/24)+DATE(1970,1,1)</f>
        <v>42756.491643518515</v>
      </c>
    </row>
    <row r="708" spans="1:21" ht="43.5" x14ac:dyDescent="0.3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>
        <f t="shared" si="55"/>
        <v>0</v>
      </c>
      <c r="P708">
        <f t="shared" si="56"/>
        <v>0</v>
      </c>
      <c r="Q708" s="16" t="e">
        <f t="shared" si="57"/>
        <v>#DIV/0!</v>
      </c>
      <c r="R708" s="9" t="s">
        <v>8324</v>
      </c>
      <c r="S708" t="s">
        <v>8326</v>
      </c>
      <c r="T708" s="13">
        <f t="shared" si="58"/>
        <v>42676.995173611111</v>
      </c>
      <c r="U708" s="13">
        <f t="shared" si="59"/>
        <v>42718.777083333334</v>
      </c>
    </row>
    <row r="709" spans="1:21" ht="43.5" x14ac:dyDescent="0.3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>
        <f t="shared" si="55"/>
        <v>78.927352941176466</v>
      </c>
      <c r="P709">
        <f t="shared" si="56"/>
        <v>79</v>
      </c>
      <c r="Q709" s="16">
        <f t="shared" si="57"/>
        <v>117.69868421052631</v>
      </c>
      <c r="R709" s="9" t="s">
        <v>8324</v>
      </c>
      <c r="S709" t="s">
        <v>8326</v>
      </c>
      <c r="T709" s="13">
        <f t="shared" si="58"/>
        <v>42696.663506944446</v>
      </c>
      <c r="U709" s="13">
        <f t="shared" si="59"/>
        <v>42736.663506944446</v>
      </c>
    </row>
    <row r="710" spans="1:21" ht="43.5" x14ac:dyDescent="0.3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>
        <f t="shared" si="55"/>
        <v>22.092500000000001</v>
      </c>
      <c r="P710">
        <f t="shared" si="56"/>
        <v>23</v>
      </c>
      <c r="Q710" s="16">
        <f t="shared" si="57"/>
        <v>23.948509485094849</v>
      </c>
      <c r="R710" s="9" t="s">
        <v>8324</v>
      </c>
      <c r="S710" t="s">
        <v>8326</v>
      </c>
      <c r="T710" s="13">
        <f t="shared" si="58"/>
        <v>41835.581018518518</v>
      </c>
      <c r="U710" s="13">
        <f t="shared" si="59"/>
        <v>41895.581018518518</v>
      </c>
    </row>
    <row r="711" spans="1:21" ht="29" x14ac:dyDescent="0.3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>
        <f t="shared" si="55"/>
        <v>0.40666666666666662</v>
      </c>
      <c r="P711">
        <f t="shared" si="56"/>
        <v>1</v>
      </c>
      <c r="Q711" s="16">
        <f t="shared" si="57"/>
        <v>30.5</v>
      </c>
      <c r="R711" s="9" t="s">
        <v>8324</v>
      </c>
      <c r="S711" t="s">
        <v>8326</v>
      </c>
      <c r="T711" s="13">
        <f t="shared" si="58"/>
        <v>41948.041192129633</v>
      </c>
      <c r="U711" s="13">
        <f t="shared" si="59"/>
        <v>41978.041192129633</v>
      </c>
    </row>
    <row r="712" spans="1:21" ht="29" x14ac:dyDescent="0.3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>
        <f t="shared" si="55"/>
        <v>0</v>
      </c>
      <c r="P712">
        <f t="shared" si="56"/>
        <v>0</v>
      </c>
      <c r="Q712" s="16" t="e">
        <f t="shared" si="57"/>
        <v>#DIV/0!</v>
      </c>
      <c r="R712" s="9" t="s">
        <v>8324</v>
      </c>
      <c r="S712" t="s">
        <v>8326</v>
      </c>
      <c r="T712" s="13">
        <f t="shared" si="58"/>
        <v>41837.984976851854</v>
      </c>
      <c r="U712" s="13">
        <f t="shared" si="59"/>
        <v>41871.030555555553</v>
      </c>
    </row>
    <row r="713" spans="1:21" ht="58" x14ac:dyDescent="0.3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>
        <f t="shared" si="55"/>
        <v>33.790999999999997</v>
      </c>
      <c r="P713">
        <f t="shared" si="56"/>
        <v>34</v>
      </c>
      <c r="Q713" s="16">
        <f t="shared" si="57"/>
        <v>99.973372781065095</v>
      </c>
      <c r="R713" s="9" t="s">
        <v>8324</v>
      </c>
      <c r="S713" t="s">
        <v>8326</v>
      </c>
      <c r="T713" s="13">
        <f t="shared" si="58"/>
        <v>42678.459120370375</v>
      </c>
      <c r="U713" s="13">
        <f t="shared" si="59"/>
        <v>42718.500787037032</v>
      </c>
    </row>
    <row r="714" spans="1:21" ht="58" x14ac:dyDescent="0.3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>
        <f t="shared" si="55"/>
        <v>0.21649484536082475</v>
      </c>
      <c r="P714">
        <f t="shared" si="56"/>
        <v>1</v>
      </c>
      <c r="Q714" s="16">
        <f t="shared" si="57"/>
        <v>26.25</v>
      </c>
      <c r="R714" s="9" t="s">
        <v>8324</v>
      </c>
      <c r="S714" t="s">
        <v>8326</v>
      </c>
      <c r="T714" s="13">
        <f t="shared" si="58"/>
        <v>42384.680925925932</v>
      </c>
      <c r="U714" s="13">
        <f t="shared" si="59"/>
        <v>42414.680925925932</v>
      </c>
    </row>
    <row r="715" spans="1:21" ht="43.5" x14ac:dyDescent="0.3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>
        <f t="shared" si="55"/>
        <v>0.79600000000000004</v>
      </c>
      <c r="P715">
        <f t="shared" si="56"/>
        <v>1</v>
      </c>
      <c r="Q715" s="16">
        <f t="shared" si="57"/>
        <v>199</v>
      </c>
      <c r="R715" s="9" t="s">
        <v>8324</v>
      </c>
      <c r="S715" t="s">
        <v>8326</v>
      </c>
      <c r="T715" s="13">
        <f t="shared" si="58"/>
        <v>42496.529305555552</v>
      </c>
      <c r="U715" s="13">
        <f t="shared" si="59"/>
        <v>42526.529305555552</v>
      </c>
    </row>
    <row r="716" spans="1:21" ht="43.5" x14ac:dyDescent="0.3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>
        <f t="shared" si="55"/>
        <v>14.993333333333334</v>
      </c>
      <c r="P716">
        <f t="shared" si="56"/>
        <v>15</v>
      </c>
      <c r="Q716" s="16">
        <f t="shared" si="57"/>
        <v>80.321428571428569</v>
      </c>
      <c r="R716" s="9" t="s">
        <v>8324</v>
      </c>
      <c r="S716" t="s">
        <v>8326</v>
      </c>
      <c r="T716" s="13">
        <f t="shared" si="58"/>
        <v>42734.787986111114</v>
      </c>
      <c r="U716" s="13">
        <f t="shared" si="59"/>
        <v>42794.787986111114</v>
      </c>
    </row>
    <row r="717" spans="1:21" ht="58" x14ac:dyDescent="0.3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>
        <f t="shared" si="55"/>
        <v>5.0509090909090908</v>
      </c>
      <c r="P717">
        <f t="shared" si="56"/>
        <v>6</v>
      </c>
      <c r="Q717" s="16">
        <f t="shared" si="57"/>
        <v>115.75</v>
      </c>
      <c r="R717" s="9" t="s">
        <v>8324</v>
      </c>
      <c r="S717" t="s">
        <v>8326</v>
      </c>
      <c r="T717" s="13">
        <f t="shared" si="58"/>
        <v>42273.090740740736</v>
      </c>
      <c r="U717" s="13">
        <f t="shared" si="59"/>
        <v>42313.132407407407</v>
      </c>
    </row>
    <row r="718" spans="1:21" ht="43.5" x14ac:dyDescent="0.3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>
        <f t="shared" si="55"/>
        <v>10.214285714285715</v>
      </c>
      <c r="P718">
        <f t="shared" si="56"/>
        <v>11</v>
      </c>
      <c r="Q718" s="16">
        <f t="shared" si="57"/>
        <v>44.6875</v>
      </c>
      <c r="R718" s="9" t="s">
        <v>8324</v>
      </c>
      <c r="S718" t="s">
        <v>8326</v>
      </c>
      <c r="T718" s="13">
        <f t="shared" si="58"/>
        <v>41940.658645833333</v>
      </c>
      <c r="U718" s="13">
        <f t="shared" si="59"/>
        <v>41974</v>
      </c>
    </row>
    <row r="719" spans="1:21" x14ac:dyDescent="0.3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>
        <f t="shared" si="55"/>
        <v>0.30499999999999999</v>
      </c>
      <c r="P719">
        <f t="shared" si="56"/>
        <v>1</v>
      </c>
      <c r="Q719" s="16">
        <f t="shared" si="57"/>
        <v>76.25</v>
      </c>
      <c r="R719" s="9" t="s">
        <v>8324</v>
      </c>
      <c r="S719" t="s">
        <v>8326</v>
      </c>
      <c r="T719" s="13">
        <f t="shared" si="58"/>
        <v>41857.854189814818</v>
      </c>
      <c r="U719" s="13">
        <f t="shared" si="59"/>
        <v>41887.854189814818</v>
      </c>
    </row>
    <row r="720" spans="1:21" ht="43.5" x14ac:dyDescent="0.3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>
        <f t="shared" si="55"/>
        <v>0.75</v>
      </c>
      <c r="P720">
        <f t="shared" si="56"/>
        <v>1</v>
      </c>
      <c r="Q720" s="16">
        <f t="shared" si="57"/>
        <v>22.5</v>
      </c>
      <c r="R720" s="9" t="s">
        <v>8324</v>
      </c>
      <c r="S720" t="s">
        <v>8326</v>
      </c>
      <c r="T720" s="13">
        <f t="shared" si="58"/>
        <v>42752.845451388886</v>
      </c>
      <c r="U720" s="13">
        <f t="shared" si="59"/>
        <v>42784.249305555553</v>
      </c>
    </row>
    <row r="721" spans="1:21" ht="43.5" x14ac:dyDescent="0.3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>
        <f t="shared" si="55"/>
        <v>1.2933333333333332</v>
      </c>
      <c r="P721">
        <f t="shared" si="56"/>
        <v>2</v>
      </c>
      <c r="Q721" s="16">
        <f t="shared" si="57"/>
        <v>19.399999999999999</v>
      </c>
      <c r="R721" s="9" t="s">
        <v>8324</v>
      </c>
      <c r="S721" t="s">
        <v>8326</v>
      </c>
      <c r="T721" s="13">
        <f t="shared" si="58"/>
        <v>42409.040231481486</v>
      </c>
      <c r="U721" s="13">
        <f t="shared" si="59"/>
        <v>42423.040231481486</v>
      </c>
    </row>
    <row r="722" spans="1:21" ht="43.5" x14ac:dyDescent="0.3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>
        <f t="shared" si="55"/>
        <v>143.94736842105263</v>
      </c>
      <c r="P722">
        <f t="shared" si="56"/>
        <v>144</v>
      </c>
      <c r="Q722" s="16">
        <f t="shared" si="57"/>
        <v>66.707317073170728</v>
      </c>
      <c r="R722" s="9" t="s">
        <v>8327</v>
      </c>
      <c r="S722" t="s">
        <v>8328</v>
      </c>
      <c r="T722" s="13">
        <f t="shared" si="58"/>
        <v>40909.649201388893</v>
      </c>
      <c r="U722" s="13">
        <f t="shared" si="59"/>
        <v>40937.649201388893</v>
      </c>
    </row>
    <row r="723" spans="1:21" ht="58" x14ac:dyDescent="0.3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>
        <f t="shared" si="55"/>
        <v>122.10975609756099</v>
      </c>
      <c r="P723">
        <f t="shared" si="56"/>
        <v>123</v>
      </c>
      <c r="Q723" s="16">
        <f t="shared" si="57"/>
        <v>84.142857142857139</v>
      </c>
      <c r="R723" s="9" t="s">
        <v>8327</v>
      </c>
      <c r="S723" t="s">
        <v>8328</v>
      </c>
      <c r="T723" s="13">
        <f t="shared" si="58"/>
        <v>41807.571840277778</v>
      </c>
      <c r="U723" s="13">
        <f t="shared" si="59"/>
        <v>41852.571840277778</v>
      </c>
    </row>
    <row r="724" spans="1:21" ht="43.5" x14ac:dyDescent="0.3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>
        <f t="shared" si="55"/>
        <v>132.024</v>
      </c>
      <c r="P724">
        <f t="shared" si="56"/>
        <v>133</v>
      </c>
      <c r="Q724" s="16">
        <f t="shared" si="57"/>
        <v>215.72549019607843</v>
      </c>
      <c r="R724" s="9" t="s">
        <v>8327</v>
      </c>
      <c r="S724" t="s">
        <v>8328</v>
      </c>
      <c r="T724" s="13">
        <f t="shared" si="58"/>
        <v>40977.805300925924</v>
      </c>
      <c r="U724" s="13">
        <f t="shared" si="59"/>
        <v>41007.76363425926</v>
      </c>
    </row>
    <row r="725" spans="1:21" ht="29" x14ac:dyDescent="0.3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>
        <f t="shared" si="55"/>
        <v>109.38000000000001</v>
      </c>
      <c r="P725">
        <f t="shared" si="56"/>
        <v>110</v>
      </c>
      <c r="Q725" s="16">
        <f t="shared" si="57"/>
        <v>54.69</v>
      </c>
      <c r="R725" s="9" t="s">
        <v>8327</v>
      </c>
      <c r="S725" t="s">
        <v>8328</v>
      </c>
      <c r="T725" s="13">
        <f t="shared" si="58"/>
        <v>42184.816539351858</v>
      </c>
      <c r="U725" s="13">
        <f t="shared" si="59"/>
        <v>42215.165972222225</v>
      </c>
    </row>
    <row r="726" spans="1:21" ht="58" x14ac:dyDescent="0.3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>
        <f t="shared" si="55"/>
        <v>105.47157142857144</v>
      </c>
      <c r="P726">
        <f t="shared" si="56"/>
        <v>106</v>
      </c>
      <c r="Q726" s="16">
        <f t="shared" si="57"/>
        <v>51.62944055944056</v>
      </c>
      <c r="R726" s="9" t="s">
        <v>8327</v>
      </c>
      <c r="S726" t="s">
        <v>8328</v>
      </c>
      <c r="T726" s="13">
        <f t="shared" si="58"/>
        <v>40694.638460648144</v>
      </c>
      <c r="U726" s="13">
        <f t="shared" si="59"/>
        <v>40724.638460648144</v>
      </c>
    </row>
    <row r="727" spans="1:21" ht="43.5" x14ac:dyDescent="0.3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>
        <f t="shared" si="55"/>
        <v>100.35000000000001</v>
      </c>
      <c r="P727">
        <f t="shared" si="56"/>
        <v>101</v>
      </c>
      <c r="Q727" s="16">
        <f t="shared" si="57"/>
        <v>143.35714285714286</v>
      </c>
      <c r="R727" s="9" t="s">
        <v>8327</v>
      </c>
      <c r="S727" t="s">
        <v>8328</v>
      </c>
      <c r="T727" s="13">
        <f t="shared" si="58"/>
        <v>42321.626296296294</v>
      </c>
      <c r="U727" s="13">
        <f t="shared" si="59"/>
        <v>42351.626296296294</v>
      </c>
    </row>
    <row r="728" spans="1:21" ht="43.5" x14ac:dyDescent="0.3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>
        <f t="shared" si="55"/>
        <v>101.4</v>
      </c>
      <c r="P728">
        <f t="shared" si="56"/>
        <v>102</v>
      </c>
      <c r="Q728" s="16">
        <f t="shared" si="57"/>
        <v>72.428571428571431</v>
      </c>
      <c r="R728" s="9" t="s">
        <v>8327</v>
      </c>
      <c r="S728" t="s">
        <v>8328</v>
      </c>
      <c r="T728" s="13">
        <f t="shared" si="58"/>
        <v>41346.042673611111</v>
      </c>
      <c r="U728" s="13">
        <f t="shared" si="59"/>
        <v>41376.042673611111</v>
      </c>
    </row>
    <row r="729" spans="1:21" ht="58" x14ac:dyDescent="0.3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>
        <f t="shared" si="55"/>
        <v>155.51428571428571</v>
      </c>
      <c r="P729">
        <f t="shared" si="56"/>
        <v>156</v>
      </c>
      <c r="Q729" s="16">
        <f t="shared" si="57"/>
        <v>36.530201342281877</v>
      </c>
      <c r="R729" s="9" t="s">
        <v>8327</v>
      </c>
      <c r="S729" t="s">
        <v>8328</v>
      </c>
      <c r="T729" s="13">
        <f t="shared" si="58"/>
        <v>41247.020243055551</v>
      </c>
      <c r="U729" s="13">
        <f t="shared" si="59"/>
        <v>41288.888888888891</v>
      </c>
    </row>
    <row r="730" spans="1:21" ht="43.5" x14ac:dyDescent="0.3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>
        <f t="shared" si="55"/>
        <v>105.566</v>
      </c>
      <c r="P730">
        <f t="shared" si="56"/>
        <v>106</v>
      </c>
      <c r="Q730" s="16">
        <f t="shared" si="57"/>
        <v>60.903461538461535</v>
      </c>
      <c r="R730" s="9" t="s">
        <v>8327</v>
      </c>
      <c r="S730" t="s">
        <v>8328</v>
      </c>
      <c r="T730" s="13">
        <f t="shared" si="58"/>
        <v>40731.837465277778</v>
      </c>
      <c r="U730" s="13">
        <f t="shared" si="59"/>
        <v>40776.837465277778</v>
      </c>
    </row>
    <row r="731" spans="1:21" ht="43.5" x14ac:dyDescent="0.3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>
        <f t="shared" si="55"/>
        <v>130.65</v>
      </c>
      <c r="P731">
        <f t="shared" si="56"/>
        <v>131</v>
      </c>
      <c r="Q731" s="16">
        <f t="shared" si="57"/>
        <v>43.55</v>
      </c>
      <c r="R731" s="9" t="s">
        <v>8327</v>
      </c>
      <c r="S731" t="s">
        <v>8328</v>
      </c>
      <c r="T731" s="13">
        <f t="shared" si="58"/>
        <v>41111.185891203706</v>
      </c>
      <c r="U731" s="13">
        <f t="shared" si="59"/>
        <v>41171.185891203706</v>
      </c>
    </row>
    <row r="732" spans="1:21" ht="29" x14ac:dyDescent="0.3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>
        <f t="shared" si="55"/>
        <v>132.19</v>
      </c>
      <c r="P732">
        <f t="shared" si="56"/>
        <v>133</v>
      </c>
      <c r="Q732" s="16">
        <f t="shared" si="57"/>
        <v>99.766037735849054</v>
      </c>
      <c r="R732" s="9" t="s">
        <v>8327</v>
      </c>
      <c r="S732" t="s">
        <v>8328</v>
      </c>
      <c r="T732" s="13">
        <f t="shared" si="58"/>
        <v>40854.745266203703</v>
      </c>
      <c r="U732" s="13">
        <f t="shared" si="59"/>
        <v>40884.745266203703</v>
      </c>
    </row>
    <row r="733" spans="1:21" ht="43.5" x14ac:dyDescent="0.3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>
        <f t="shared" si="55"/>
        <v>126</v>
      </c>
      <c r="P733">
        <f t="shared" si="56"/>
        <v>126</v>
      </c>
      <c r="Q733" s="16">
        <f t="shared" si="57"/>
        <v>88.732394366197184</v>
      </c>
      <c r="R733" s="9" t="s">
        <v>8327</v>
      </c>
      <c r="S733" t="s">
        <v>8328</v>
      </c>
      <c r="T733" s="13">
        <f t="shared" si="58"/>
        <v>40879.795682870368</v>
      </c>
      <c r="U733" s="13">
        <f t="shared" si="59"/>
        <v>40930.25</v>
      </c>
    </row>
    <row r="734" spans="1:21" ht="43.5" x14ac:dyDescent="0.3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>
        <f t="shared" si="55"/>
        <v>160</v>
      </c>
      <c r="P734">
        <f t="shared" si="56"/>
        <v>160</v>
      </c>
      <c r="Q734" s="16">
        <f t="shared" si="57"/>
        <v>4.9230769230769234</v>
      </c>
      <c r="R734" s="9" t="s">
        <v>8327</v>
      </c>
      <c r="S734" t="s">
        <v>8328</v>
      </c>
      <c r="T734" s="13">
        <f t="shared" si="58"/>
        <v>41486.424317129626</v>
      </c>
      <c r="U734" s="13">
        <f t="shared" si="59"/>
        <v>41546.424317129626</v>
      </c>
    </row>
    <row r="735" spans="1:21" ht="58" x14ac:dyDescent="0.3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>
        <f t="shared" si="55"/>
        <v>120.48</v>
      </c>
      <c r="P735">
        <f t="shared" si="56"/>
        <v>121</v>
      </c>
      <c r="Q735" s="16">
        <f t="shared" si="57"/>
        <v>17.822485207100591</v>
      </c>
      <c r="R735" s="9" t="s">
        <v>8327</v>
      </c>
      <c r="S735" t="s">
        <v>8328</v>
      </c>
      <c r="T735" s="13">
        <f t="shared" si="58"/>
        <v>41598.420046296298</v>
      </c>
      <c r="U735" s="13">
        <f t="shared" si="59"/>
        <v>41628.420046296298</v>
      </c>
    </row>
    <row r="736" spans="1:21" ht="43.5" x14ac:dyDescent="0.3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>
        <f t="shared" si="55"/>
        <v>125.52941176470588</v>
      </c>
      <c r="P736">
        <f t="shared" si="56"/>
        <v>126</v>
      </c>
      <c r="Q736" s="16">
        <f t="shared" si="57"/>
        <v>187.19298245614036</v>
      </c>
      <c r="R736" s="9" t="s">
        <v>8327</v>
      </c>
      <c r="S736" t="s">
        <v>8328</v>
      </c>
      <c r="T736" s="13">
        <f t="shared" si="58"/>
        <v>42102.164583333331</v>
      </c>
      <c r="U736" s="13">
        <f t="shared" si="59"/>
        <v>42133.208333333328</v>
      </c>
    </row>
    <row r="737" spans="1:21" ht="43.5" x14ac:dyDescent="0.3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>
        <f t="shared" si="55"/>
        <v>114.40638297872341</v>
      </c>
      <c r="P737">
        <f t="shared" si="56"/>
        <v>115</v>
      </c>
      <c r="Q737" s="16">
        <f t="shared" si="57"/>
        <v>234.80786026200875</v>
      </c>
      <c r="R737" s="9" t="s">
        <v>8327</v>
      </c>
      <c r="S737" t="s">
        <v>8328</v>
      </c>
      <c r="T737" s="13">
        <f t="shared" si="58"/>
        <v>41946.029467592591</v>
      </c>
      <c r="U737" s="13">
        <f t="shared" si="59"/>
        <v>41977.027083333334</v>
      </c>
    </row>
    <row r="738" spans="1:21" ht="43.5" x14ac:dyDescent="0.3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>
        <f t="shared" si="55"/>
        <v>315.13888888888891</v>
      </c>
      <c r="P738">
        <f t="shared" si="56"/>
        <v>316</v>
      </c>
      <c r="Q738" s="16">
        <f t="shared" si="57"/>
        <v>105.04629629629629</v>
      </c>
      <c r="R738" s="9" t="s">
        <v>8327</v>
      </c>
      <c r="S738" t="s">
        <v>8328</v>
      </c>
      <c r="T738" s="13">
        <f t="shared" si="58"/>
        <v>41579.734259259261</v>
      </c>
      <c r="U738" s="13">
        <f t="shared" si="59"/>
        <v>41599.207638888889</v>
      </c>
    </row>
    <row r="739" spans="1:21" ht="43.5" x14ac:dyDescent="0.3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>
        <f t="shared" si="55"/>
        <v>122.39999999999999</v>
      </c>
      <c r="P739">
        <f t="shared" si="56"/>
        <v>123</v>
      </c>
      <c r="Q739" s="16">
        <f t="shared" si="57"/>
        <v>56.666666666666664</v>
      </c>
      <c r="R739" s="9" t="s">
        <v>8327</v>
      </c>
      <c r="S739" t="s">
        <v>8328</v>
      </c>
      <c r="T739" s="13">
        <f t="shared" si="58"/>
        <v>41667.275312500002</v>
      </c>
      <c r="U739" s="13">
        <f t="shared" si="59"/>
        <v>41684.833333333336</v>
      </c>
    </row>
    <row r="740" spans="1:21" ht="29" x14ac:dyDescent="0.3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>
        <f t="shared" si="55"/>
        <v>106.73333333333332</v>
      </c>
      <c r="P740">
        <f t="shared" si="56"/>
        <v>107</v>
      </c>
      <c r="Q740" s="16">
        <f t="shared" si="57"/>
        <v>39.048780487804876</v>
      </c>
      <c r="R740" s="9" t="s">
        <v>8327</v>
      </c>
      <c r="S740" t="s">
        <v>8328</v>
      </c>
      <c r="T740" s="13">
        <f t="shared" si="58"/>
        <v>41943.604097222218</v>
      </c>
      <c r="U740" s="13">
        <f t="shared" si="59"/>
        <v>41974.207638888889</v>
      </c>
    </row>
    <row r="741" spans="1:21" ht="43.5" x14ac:dyDescent="0.3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>
        <f t="shared" si="55"/>
        <v>158.33333333333331</v>
      </c>
      <c r="P741">
        <f t="shared" si="56"/>
        <v>159</v>
      </c>
      <c r="Q741" s="16">
        <f t="shared" si="57"/>
        <v>68.345323741007192</v>
      </c>
      <c r="R741" s="9" t="s">
        <v>8327</v>
      </c>
      <c r="S741" t="s">
        <v>8328</v>
      </c>
      <c r="T741" s="13">
        <f t="shared" si="58"/>
        <v>41829.502650462964</v>
      </c>
      <c r="U741" s="13">
        <f t="shared" si="59"/>
        <v>41862.502650462964</v>
      </c>
    </row>
    <row r="742" spans="1:21" ht="58" x14ac:dyDescent="0.3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>
        <f t="shared" si="55"/>
        <v>107.4</v>
      </c>
      <c r="P742">
        <f t="shared" si="56"/>
        <v>108</v>
      </c>
      <c r="Q742" s="16">
        <f t="shared" si="57"/>
        <v>169.57894736842104</v>
      </c>
      <c r="R742" s="9" t="s">
        <v>8327</v>
      </c>
      <c r="S742" t="s">
        <v>8328</v>
      </c>
      <c r="T742" s="13">
        <f t="shared" si="58"/>
        <v>42162.146782407406</v>
      </c>
      <c r="U742" s="13">
        <f t="shared" si="59"/>
        <v>42176.146782407406</v>
      </c>
    </row>
    <row r="743" spans="1:21" ht="29" x14ac:dyDescent="0.3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>
        <f t="shared" si="55"/>
        <v>102.25999999999999</v>
      </c>
      <c r="P743">
        <f t="shared" si="56"/>
        <v>103</v>
      </c>
      <c r="Q743" s="16">
        <f t="shared" si="57"/>
        <v>141.42340425531913</v>
      </c>
      <c r="R743" s="9" t="s">
        <v>8327</v>
      </c>
      <c r="S743" t="s">
        <v>8328</v>
      </c>
      <c r="T743" s="13">
        <f t="shared" si="58"/>
        <v>41401.648217592592</v>
      </c>
      <c r="U743" s="13">
        <f t="shared" si="59"/>
        <v>41436.648217592592</v>
      </c>
    </row>
    <row r="744" spans="1:21" ht="58" x14ac:dyDescent="0.3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>
        <f t="shared" si="55"/>
        <v>110.71428571428572</v>
      </c>
      <c r="P744">
        <f t="shared" si="56"/>
        <v>111</v>
      </c>
      <c r="Q744" s="16">
        <f t="shared" si="57"/>
        <v>67.391304347826093</v>
      </c>
      <c r="R744" s="9" t="s">
        <v>8327</v>
      </c>
      <c r="S744" t="s">
        <v>8328</v>
      </c>
      <c r="T744" s="13">
        <f t="shared" si="58"/>
        <v>41689.917962962965</v>
      </c>
      <c r="U744" s="13">
        <f t="shared" si="59"/>
        <v>41719.876296296294</v>
      </c>
    </row>
    <row r="745" spans="1:21" ht="43.5" x14ac:dyDescent="0.3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>
        <f t="shared" si="55"/>
        <v>148</v>
      </c>
      <c r="P745">
        <f t="shared" si="56"/>
        <v>148</v>
      </c>
      <c r="Q745" s="16">
        <f t="shared" si="57"/>
        <v>54.266666666666666</v>
      </c>
      <c r="R745" s="9" t="s">
        <v>8327</v>
      </c>
      <c r="S745" t="s">
        <v>8328</v>
      </c>
      <c r="T745" s="13">
        <f t="shared" si="58"/>
        <v>40990.709317129629</v>
      </c>
      <c r="U745" s="13">
        <f t="shared" si="59"/>
        <v>41015.875</v>
      </c>
    </row>
    <row r="746" spans="1:21" ht="43.5" x14ac:dyDescent="0.3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>
        <f t="shared" si="55"/>
        <v>102.32000000000001</v>
      </c>
      <c r="P746">
        <f t="shared" si="56"/>
        <v>103</v>
      </c>
      <c r="Q746" s="16">
        <f t="shared" si="57"/>
        <v>82.516129032258064</v>
      </c>
      <c r="R746" s="9" t="s">
        <v>8327</v>
      </c>
      <c r="S746" t="s">
        <v>8328</v>
      </c>
      <c r="T746" s="13">
        <f t="shared" si="58"/>
        <v>41226.95721064815</v>
      </c>
      <c r="U746" s="13">
        <f t="shared" si="59"/>
        <v>41256.95721064815</v>
      </c>
    </row>
    <row r="747" spans="1:21" ht="58" x14ac:dyDescent="0.3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>
        <f t="shared" si="55"/>
        <v>179.09909909909908</v>
      </c>
      <c r="P747">
        <f t="shared" si="56"/>
        <v>180</v>
      </c>
      <c r="Q747" s="16">
        <f t="shared" si="57"/>
        <v>53.729729729729726</v>
      </c>
      <c r="R747" s="9" t="s">
        <v>8327</v>
      </c>
      <c r="S747" t="s">
        <v>8328</v>
      </c>
      <c r="T747" s="13">
        <f t="shared" si="58"/>
        <v>41367.572280092594</v>
      </c>
      <c r="U747" s="13">
        <f t="shared" si="59"/>
        <v>41397.572280092594</v>
      </c>
    </row>
    <row r="748" spans="1:21" ht="29" x14ac:dyDescent="0.3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>
        <f t="shared" si="55"/>
        <v>111.08135252761969</v>
      </c>
      <c r="P748">
        <f t="shared" si="56"/>
        <v>112</v>
      </c>
      <c r="Q748" s="16">
        <f t="shared" si="57"/>
        <v>34.206185567010309</v>
      </c>
      <c r="R748" s="9" t="s">
        <v>8327</v>
      </c>
      <c r="S748" t="s">
        <v>8328</v>
      </c>
      <c r="T748" s="13">
        <f t="shared" si="58"/>
        <v>41157.042928240742</v>
      </c>
      <c r="U748" s="13">
        <f t="shared" si="59"/>
        <v>41175.165972222225</v>
      </c>
    </row>
    <row r="749" spans="1:21" ht="43.5" x14ac:dyDescent="0.3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>
        <f t="shared" si="55"/>
        <v>100.04285714285714</v>
      </c>
      <c r="P749">
        <f t="shared" si="56"/>
        <v>101</v>
      </c>
      <c r="Q749" s="16">
        <f t="shared" si="57"/>
        <v>127.32727272727273</v>
      </c>
      <c r="R749" s="9" t="s">
        <v>8327</v>
      </c>
      <c r="S749" t="s">
        <v>8328</v>
      </c>
      <c r="T749" s="13">
        <f t="shared" si="58"/>
        <v>41988.548831018517</v>
      </c>
      <c r="U749" s="13">
        <f t="shared" si="59"/>
        <v>42019.454166666663</v>
      </c>
    </row>
    <row r="750" spans="1:21" ht="43.5" x14ac:dyDescent="0.3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>
        <f t="shared" si="55"/>
        <v>100.25</v>
      </c>
      <c r="P750">
        <f t="shared" si="56"/>
        <v>101</v>
      </c>
      <c r="Q750" s="16">
        <f t="shared" si="57"/>
        <v>45.56818181818182</v>
      </c>
      <c r="R750" s="9" t="s">
        <v>8327</v>
      </c>
      <c r="S750" t="s">
        <v>8328</v>
      </c>
      <c r="T750" s="13">
        <f t="shared" si="58"/>
        <v>41831.846828703703</v>
      </c>
      <c r="U750" s="13">
        <f t="shared" si="59"/>
        <v>41861.846828703703</v>
      </c>
    </row>
    <row r="751" spans="1:21" ht="43.5" x14ac:dyDescent="0.3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>
        <f t="shared" si="55"/>
        <v>105.56</v>
      </c>
      <c r="P751">
        <f t="shared" si="56"/>
        <v>106</v>
      </c>
      <c r="Q751" s="16">
        <f t="shared" si="57"/>
        <v>95.963636363636368</v>
      </c>
      <c r="R751" s="9" t="s">
        <v>8327</v>
      </c>
      <c r="S751" t="s">
        <v>8328</v>
      </c>
      <c r="T751" s="13">
        <f t="shared" si="58"/>
        <v>42733.94131944445</v>
      </c>
      <c r="U751" s="13">
        <f t="shared" si="59"/>
        <v>42763.94131944445</v>
      </c>
    </row>
    <row r="752" spans="1:21" ht="43.5" x14ac:dyDescent="0.3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>
        <f t="shared" si="55"/>
        <v>102.58775877587757</v>
      </c>
      <c r="P752">
        <f t="shared" si="56"/>
        <v>103</v>
      </c>
      <c r="Q752" s="16">
        <f t="shared" si="57"/>
        <v>77.271186440677965</v>
      </c>
      <c r="R752" s="9" t="s">
        <v>8327</v>
      </c>
      <c r="S752" t="s">
        <v>8328</v>
      </c>
      <c r="T752" s="13">
        <f t="shared" si="58"/>
        <v>41299.878148148149</v>
      </c>
      <c r="U752" s="13">
        <f t="shared" si="59"/>
        <v>41329.878148148149</v>
      </c>
    </row>
    <row r="753" spans="1:21" ht="43.5" x14ac:dyDescent="0.3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>
        <f t="shared" si="55"/>
        <v>118.5</v>
      </c>
      <c r="P753">
        <f t="shared" si="56"/>
        <v>119</v>
      </c>
      <c r="Q753" s="16">
        <f t="shared" si="57"/>
        <v>57.338709677419352</v>
      </c>
      <c r="R753" s="9" t="s">
        <v>8327</v>
      </c>
      <c r="S753" t="s">
        <v>8328</v>
      </c>
      <c r="T753" s="13">
        <f t="shared" si="58"/>
        <v>40713.630497685182</v>
      </c>
      <c r="U753" s="13">
        <f t="shared" si="59"/>
        <v>40759.630497685182</v>
      </c>
    </row>
    <row r="754" spans="1:21" ht="58" x14ac:dyDescent="0.3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>
        <f t="shared" si="55"/>
        <v>111.7</v>
      </c>
      <c r="P754">
        <f t="shared" si="56"/>
        <v>112</v>
      </c>
      <c r="Q754" s="16">
        <f t="shared" si="57"/>
        <v>53.19047619047619</v>
      </c>
      <c r="R754" s="9" t="s">
        <v>8327</v>
      </c>
      <c r="S754" t="s">
        <v>8328</v>
      </c>
      <c r="T754" s="13">
        <f t="shared" si="58"/>
        <v>42639.421493055561</v>
      </c>
      <c r="U754" s="13">
        <f t="shared" si="59"/>
        <v>42659.458333333328</v>
      </c>
    </row>
    <row r="755" spans="1:21" ht="43.5" x14ac:dyDescent="0.3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>
        <f t="shared" si="55"/>
        <v>128</v>
      </c>
      <c r="P755">
        <f t="shared" si="56"/>
        <v>128</v>
      </c>
      <c r="Q755" s="16">
        <f t="shared" si="57"/>
        <v>492.30769230769232</v>
      </c>
      <c r="R755" s="9" t="s">
        <v>8327</v>
      </c>
      <c r="S755" t="s">
        <v>8328</v>
      </c>
      <c r="T755" s="13">
        <f t="shared" si="58"/>
        <v>42019.590173611112</v>
      </c>
      <c r="U755" s="13">
        <f t="shared" si="59"/>
        <v>42049.590173611112</v>
      </c>
    </row>
    <row r="756" spans="1:21" ht="58" x14ac:dyDescent="0.3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>
        <f t="shared" si="55"/>
        <v>103.75000000000001</v>
      </c>
      <c r="P756">
        <f t="shared" si="56"/>
        <v>104</v>
      </c>
      <c r="Q756" s="16">
        <f t="shared" si="57"/>
        <v>42.346938775510203</v>
      </c>
      <c r="R756" s="9" t="s">
        <v>8327</v>
      </c>
      <c r="S756" t="s">
        <v>8328</v>
      </c>
      <c r="T756" s="13">
        <f t="shared" si="58"/>
        <v>41249.749085648145</v>
      </c>
      <c r="U756" s="13">
        <f t="shared" si="59"/>
        <v>41279.749085648145</v>
      </c>
    </row>
    <row r="757" spans="1:21" ht="43.5" x14ac:dyDescent="0.3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>
        <f t="shared" si="55"/>
        <v>101.9076</v>
      </c>
      <c r="P757">
        <f t="shared" si="56"/>
        <v>102</v>
      </c>
      <c r="Q757" s="16">
        <f t="shared" si="57"/>
        <v>37.466029411764708</v>
      </c>
      <c r="R757" s="9" t="s">
        <v>8327</v>
      </c>
      <c r="S757" t="s">
        <v>8328</v>
      </c>
      <c r="T757" s="13">
        <f t="shared" si="58"/>
        <v>41383.605057870373</v>
      </c>
      <c r="U757" s="13">
        <f t="shared" si="59"/>
        <v>41414.02847222222</v>
      </c>
    </row>
    <row r="758" spans="1:21" ht="43.5" x14ac:dyDescent="0.3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>
        <f t="shared" si="55"/>
        <v>117.71428571428571</v>
      </c>
      <c r="P758">
        <f t="shared" si="56"/>
        <v>118</v>
      </c>
      <c r="Q758" s="16">
        <f t="shared" si="57"/>
        <v>37.454545454545453</v>
      </c>
      <c r="R758" s="9" t="s">
        <v>8327</v>
      </c>
      <c r="S758" t="s">
        <v>8328</v>
      </c>
      <c r="T758" s="13">
        <f t="shared" si="58"/>
        <v>40590.766886574071</v>
      </c>
      <c r="U758" s="13">
        <f t="shared" si="59"/>
        <v>40651.725219907406</v>
      </c>
    </row>
    <row r="759" spans="1:21" ht="43.5" x14ac:dyDescent="0.3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>
        <f t="shared" si="55"/>
        <v>238</v>
      </c>
      <c r="P759">
        <f t="shared" si="56"/>
        <v>238</v>
      </c>
      <c r="Q759" s="16">
        <f t="shared" si="57"/>
        <v>33.055555555555557</v>
      </c>
      <c r="R759" s="9" t="s">
        <v>8327</v>
      </c>
      <c r="S759" t="s">
        <v>8328</v>
      </c>
      <c r="T759" s="13">
        <f t="shared" si="58"/>
        <v>41235.054560185185</v>
      </c>
      <c r="U759" s="13">
        <f t="shared" si="59"/>
        <v>41249.054560185185</v>
      </c>
    </row>
    <row r="760" spans="1:21" ht="29" x14ac:dyDescent="0.3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>
        <f t="shared" si="55"/>
        <v>102</v>
      </c>
      <c r="P760">
        <f t="shared" si="56"/>
        <v>102</v>
      </c>
      <c r="Q760" s="16">
        <f t="shared" si="57"/>
        <v>134.21052631578948</v>
      </c>
      <c r="R760" s="9" t="s">
        <v>8327</v>
      </c>
      <c r="S760" t="s">
        <v>8328</v>
      </c>
      <c r="T760" s="13">
        <f t="shared" si="58"/>
        <v>40429.836435185185</v>
      </c>
      <c r="U760" s="13">
        <f t="shared" si="59"/>
        <v>40459.836435185185</v>
      </c>
    </row>
    <row r="761" spans="1:21" ht="43.5" x14ac:dyDescent="0.3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>
        <f t="shared" si="55"/>
        <v>101.92000000000002</v>
      </c>
      <c r="P761">
        <f t="shared" si="56"/>
        <v>102</v>
      </c>
      <c r="Q761" s="16">
        <f t="shared" si="57"/>
        <v>51.474747474747474</v>
      </c>
      <c r="R761" s="9" t="s">
        <v>8327</v>
      </c>
      <c r="S761" t="s">
        <v>8328</v>
      </c>
      <c r="T761" s="13">
        <f t="shared" si="58"/>
        <v>41789.330312500002</v>
      </c>
      <c r="U761" s="13">
        <f t="shared" si="59"/>
        <v>41829.330312500002</v>
      </c>
    </row>
    <row r="762" spans="1:21" ht="43.5" x14ac:dyDescent="0.3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>
        <f t="shared" si="55"/>
        <v>0</v>
      </c>
      <c r="P762">
        <f t="shared" si="56"/>
        <v>0</v>
      </c>
      <c r="Q762" s="16" t="e">
        <f t="shared" si="57"/>
        <v>#DIV/0!</v>
      </c>
      <c r="R762" s="9" t="s">
        <v>8327</v>
      </c>
      <c r="S762" t="s">
        <v>8329</v>
      </c>
      <c r="T762" s="13">
        <f t="shared" si="58"/>
        <v>42670.764039351852</v>
      </c>
      <c r="U762" s="13">
        <f t="shared" si="59"/>
        <v>42700.805706018517</v>
      </c>
    </row>
    <row r="763" spans="1:21" ht="43.5" x14ac:dyDescent="0.3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>
        <f t="shared" si="55"/>
        <v>4.7</v>
      </c>
      <c r="P763">
        <f t="shared" si="56"/>
        <v>5</v>
      </c>
      <c r="Q763" s="16">
        <f t="shared" si="57"/>
        <v>39.166666666666664</v>
      </c>
      <c r="R763" s="9" t="s">
        <v>8327</v>
      </c>
      <c r="S763" t="s">
        <v>8329</v>
      </c>
      <c r="T763" s="13">
        <f t="shared" si="58"/>
        <v>41642.751458333332</v>
      </c>
      <c r="U763" s="13">
        <f t="shared" si="59"/>
        <v>41672.751458333332</v>
      </c>
    </row>
    <row r="764" spans="1:21" ht="43.5" x14ac:dyDescent="0.3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>
        <f t="shared" si="55"/>
        <v>0</v>
      </c>
      <c r="P764">
        <f t="shared" si="56"/>
        <v>0</v>
      </c>
      <c r="Q764" s="16" t="e">
        <f t="shared" si="57"/>
        <v>#DIV/0!</v>
      </c>
      <c r="R764" s="9" t="s">
        <v>8327</v>
      </c>
      <c r="S764" t="s">
        <v>8329</v>
      </c>
      <c r="T764" s="13">
        <f t="shared" si="58"/>
        <v>42690.858449074076</v>
      </c>
      <c r="U764" s="13">
        <f t="shared" si="59"/>
        <v>42708.25</v>
      </c>
    </row>
    <row r="765" spans="1:21" ht="43.5" x14ac:dyDescent="0.3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>
        <f t="shared" si="55"/>
        <v>0.11655011655011654</v>
      </c>
      <c r="P765">
        <f t="shared" si="56"/>
        <v>1</v>
      </c>
      <c r="Q765" s="16">
        <f t="shared" si="57"/>
        <v>5</v>
      </c>
      <c r="R765" s="9" t="s">
        <v>8327</v>
      </c>
      <c r="S765" t="s">
        <v>8329</v>
      </c>
      <c r="T765" s="13">
        <f t="shared" si="58"/>
        <v>41471.446851851848</v>
      </c>
      <c r="U765" s="13">
        <f t="shared" si="59"/>
        <v>41501.446851851848</v>
      </c>
    </row>
    <row r="766" spans="1:21" ht="43.5" x14ac:dyDescent="0.3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>
        <f t="shared" si="55"/>
        <v>0</v>
      </c>
      <c r="P766">
        <f t="shared" si="56"/>
        <v>0</v>
      </c>
      <c r="Q766" s="16" t="e">
        <f t="shared" si="57"/>
        <v>#DIV/0!</v>
      </c>
      <c r="R766" s="9" t="s">
        <v>8327</v>
      </c>
      <c r="S766" t="s">
        <v>8329</v>
      </c>
      <c r="T766" s="13">
        <f t="shared" si="58"/>
        <v>42227.173159722224</v>
      </c>
      <c r="U766" s="13">
        <f t="shared" si="59"/>
        <v>42257.173159722224</v>
      </c>
    </row>
    <row r="767" spans="1:21" ht="43.5" x14ac:dyDescent="0.3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>
        <f t="shared" si="55"/>
        <v>36.014285714285712</v>
      </c>
      <c r="P767">
        <f t="shared" si="56"/>
        <v>37</v>
      </c>
      <c r="Q767" s="16">
        <f t="shared" si="57"/>
        <v>57.295454545454547</v>
      </c>
      <c r="R767" s="9" t="s">
        <v>8327</v>
      </c>
      <c r="S767" t="s">
        <v>8329</v>
      </c>
      <c r="T767" s="13">
        <f t="shared" si="58"/>
        <v>41901.542638888888</v>
      </c>
      <c r="U767" s="13">
        <f t="shared" si="59"/>
        <v>41931.542638888888</v>
      </c>
    </row>
    <row r="768" spans="1:21" ht="43.5" x14ac:dyDescent="0.3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>
        <f t="shared" si="55"/>
        <v>0</v>
      </c>
      <c r="P768">
        <f t="shared" si="56"/>
        <v>0</v>
      </c>
      <c r="Q768" s="16" t="e">
        <f t="shared" si="57"/>
        <v>#DIV/0!</v>
      </c>
      <c r="R768" s="9" t="s">
        <v>8327</v>
      </c>
      <c r="S768" t="s">
        <v>8329</v>
      </c>
      <c r="T768" s="13">
        <f t="shared" si="58"/>
        <v>42021.783368055556</v>
      </c>
      <c r="U768" s="13">
        <f t="shared" si="59"/>
        <v>42051.783368055556</v>
      </c>
    </row>
    <row r="769" spans="1:21" ht="72.5" x14ac:dyDescent="0.3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>
        <f t="shared" si="55"/>
        <v>3.54</v>
      </c>
      <c r="P769">
        <f t="shared" si="56"/>
        <v>4</v>
      </c>
      <c r="Q769" s="16">
        <f t="shared" si="57"/>
        <v>59</v>
      </c>
      <c r="R769" s="9" t="s">
        <v>8327</v>
      </c>
      <c r="S769" t="s">
        <v>8329</v>
      </c>
      <c r="T769" s="13">
        <f t="shared" si="58"/>
        <v>42115.143634259264</v>
      </c>
      <c r="U769" s="13">
        <f t="shared" si="59"/>
        <v>42145.143634259264</v>
      </c>
    </row>
    <row r="770" spans="1:21" ht="43.5" x14ac:dyDescent="0.3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>
        <f t="shared" si="55"/>
        <v>0</v>
      </c>
      <c r="P770">
        <f t="shared" si="56"/>
        <v>0</v>
      </c>
      <c r="Q770" s="16" t="e">
        <f t="shared" si="57"/>
        <v>#DIV/0!</v>
      </c>
      <c r="R770" s="9" t="s">
        <v>8327</v>
      </c>
      <c r="S770" t="s">
        <v>8329</v>
      </c>
      <c r="T770" s="13">
        <f t="shared" si="58"/>
        <v>41594.207060185188</v>
      </c>
      <c r="U770" s="13">
        <f t="shared" si="59"/>
        <v>41624.207060185188</v>
      </c>
    </row>
    <row r="771" spans="1:21" ht="58" x14ac:dyDescent="0.3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>
        <f t="shared" ref="O771:O834" si="60">((E771)/(D771))*100</f>
        <v>41.4</v>
      </c>
      <c r="P771">
        <f t="shared" ref="P771:P834" si="61">ROUNDUP(O771,0)</f>
        <v>42</v>
      </c>
      <c r="Q771" s="16">
        <f t="shared" ref="Q771:Q834" si="62">E771/L771</f>
        <v>31.846153846153847</v>
      </c>
      <c r="R771" s="9" t="s">
        <v>8327</v>
      </c>
      <c r="S771" t="s">
        <v>8329</v>
      </c>
      <c r="T771" s="13">
        <f t="shared" ref="T771:T834" si="63">(((J771/60)/60)/24)+DATE(1970,1,1)</f>
        <v>41604.996458333335</v>
      </c>
      <c r="U771" s="13">
        <f t="shared" ref="U771:U834" si="64">(((I771/60)/60)/24)+DATE(1970,1,1)</f>
        <v>41634.996458333335</v>
      </c>
    </row>
    <row r="772" spans="1:21" ht="43.5" x14ac:dyDescent="0.3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>
        <f t="shared" si="60"/>
        <v>0</v>
      </c>
      <c r="P772">
        <f t="shared" si="61"/>
        <v>0</v>
      </c>
      <c r="Q772" s="16" t="e">
        <f t="shared" si="62"/>
        <v>#DIV/0!</v>
      </c>
      <c r="R772" s="9" t="s">
        <v>8327</v>
      </c>
      <c r="S772" t="s">
        <v>8329</v>
      </c>
      <c r="T772" s="13">
        <f t="shared" si="63"/>
        <v>41289.999641203707</v>
      </c>
      <c r="U772" s="13">
        <f t="shared" si="64"/>
        <v>41329.999641203707</v>
      </c>
    </row>
    <row r="773" spans="1:21" ht="43.5" x14ac:dyDescent="0.3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>
        <f t="shared" si="60"/>
        <v>2.6315789473684209E-2</v>
      </c>
      <c r="P773">
        <f t="shared" si="61"/>
        <v>1</v>
      </c>
      <c r="Q773" s="16">
        <f t="shared" si="62"/>
        <v>10</v>
      </c>
      <c r="R773" s="9" t="s">
        <v>8327</v>
      </c>
      <c r="S773" t="s">
        <v>8329</v>
      </c>
      <c r="T773" s="13">
        <f t="shared" si="63"/>
        <v>42349.824097222227</v>
      </c>
      <c r="U773" s="13">
        <f t="shared" si="64"/>
        <v>42399.824097222227</v>
      </c>
    </row>
    <row r="774" spans="1:21" ht="58" x14ac:dyDescent="0.3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>
        <f t="shared" si="60"/>
        <v>3.3333333333333335</v>
      </c>
      <c r="P774">
        <f t="shared" si="61"/>
        <v>4</v>
      </c>
      <c r="Q774" s="16">
        <f t="shared" si="62"/>
        <v>50</v>
      </c>
      <c r="R774" s="9" t="s">
        <v>8327</v>
      </c>
      <c r="S774" t="s">
        <v>8329</v>
      </c>
      <c r="T774" s="13">
        <f t="shared" si="63"/>
        <v>40068.056932870371</v>
      </c>
      <c r="U774" s="13">
        <f t="shared" si="64"/>
        <v>40118.165972222225</v>
      </c>
    </row>
    <row r="775" spans="1:21" ht="43.5" x14ac:dyDescent="0.3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>
        <f t="shared" si="60"/>
        <v>0.85129023676509719</v>
      </c>
      <c r="P775">
        <f t="shared" si="61"/>
        <v>1</v>
      </c>
      <c r="Q775" s="16">
        <f t="shared" si="62"/>
        <v>16</v>
      </c>
      <c r="R775" s="9" t="s">
        <v>8327</v>
      </c>
      <c r="S775" t="s">
        <v>8329</v>
      </c>
      <c r="T775" s="13">
        <f t="shared" si="63"/>
        <v>42100.735937499994</v>
      </c>
      <c r="U775" s="13">
        <f t="shared" si="64"/>
        <v>42134.959027777775</v>
      </c>
    </row>
    <row r="776" spans="1:21" ht="43.5" x14ac:dyDescent="0.3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>
        <f t="shared" si="60"/>
        <v>70.199999999999989</v>
      </c>
      <c r="P776">
        <f t="shared" si="61"/>
        <v>71</v>
      </c>
      <c r="Q776" s="16">
        <f t="shared" si="62"/>
        <v>39</v>
      </c>
      <c r="R776" s="9" t="s">
        <v>8327</v>
      </c>
      <c r="S776" t="s">
        <v>8329</v>
      </c>
      <c r="T776" s="13">
        <f t="shared" si="63"/>
        <v>41663.780300925922</v>
      </c>
      <c r="U776" s="13">
        <f t="shared" si="64"/>
        <v>41693.780300925922</v>
      </c>
    </row>
    <row r="777" spans="1:21" ht="43.5" x14ac:dyDescent="0.3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>
        <f t="shared" si="60"/>
        <v>1.7000000000000002</v>
      </c>
      <c r="P777">
        <f t="shared" si="61"/>
        <v>2</v>
      </c>
      <c r="Q777" s="16">
        <f t="shared" si="62"/>
        <v>34</v>
      </c>
      <c r="R777" s="9" t="s">
        <v>8327</v>
      </c>
      <c r="S777" t="s">
        <v>8329</v>
      </c>
      <c r="T777" s="13">
        <f t="shared" si="63"/>
        <v>40863.060127314813</v>
      </c>
      <c r="U777" s="13">
        <f t="shared" si="64"/>
        <v>40893.060127314813</v>
      </c>
    </row>
    <row r="778" spans="1:21" ht="43.5" x14ac:dyDescent="0.3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>
        <f t="shared" si="60"/>
        <v>51.4</v>
      </c>
      <c r="P778">
        <f t="shared" si="61"/>
        <v>52</v>
      </c>
      <c r="Q778" s="16">
        <f t="shared" si="62"/>
        <v>63.122807017543863</v>
      </c>
      <c r="R778" s="9" t="s">
        <v>8327</v>
      </c>
      <c r="S778" t="s">
        <v>8329</v>
      </c>
      <c r="T778" s="13">
        <f t="shared" si="63"/>
        <v>42250.685706018514</v>
      </c>
      <c r="U778" s="13">
        <f t="shared" si="64"/>
        <v>42288.208333333328</v>
      </c>
    </row>
    <row r="779" spans="1:21" ht="58" x14ac:dyDescent="0.3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>
        <f t="shared" si="60"/>
        <v>0.70000000000000007</v>
      </c>
      <c r="P779">
        <f t="shared" si="61"/>
        <v>1</v>
      </c>
      <c r="Q779" s="16">
        <f t="shared" si="62"/>
        <v>7</v>
      </c>
      <c r="R779" s="9" t="s">
        <v>8327</v>
      </c>
      <c r="S779" t="s">
        <v>8329</v>
      </c>
      <c r="T779" s="13">
        <f t="shared" si="63"/>
        <v>41456.981215277774</v>
      </c>
      <c r="U779" s="13">
        <f t="shared" si="64"/>
        <v>41486.981215277774</v>
      </c>
    </row>
    <row r="780" spans="1:21" ht="43.5" x14ac:dyDescent="0.3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>
        <f t="shared" si="60"/>
        <v>0.4</v>
      </c>
      <c r="P780">
        <f t="shared" si="61"/>
        <v>1</v>
      </c>
      <c r="Q780" s="16">
        <f t="shared" si="62"/>
        <v>2</v>
      </c>
      <c r="R780" s="9" t="s">
        <v>8327</v>
      </c>
      <c r="S780" t="s">
        <v>8329</v>
      </c>
      <c r="T780" s="13">
        <f t="shared" si="63"/>
        <v>41729.702314814815</v>
      </c>
      <c r="U780" s="13">
        <f t="shared" si="64"/>
        <v>41759.702314814815</v>
      </c>
    </row>
    <row r="781" spans="1:21" ht="58" x14ac:dyDescent="0.3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>
        <f t="shared" si="60"/>
        <v>2.666666666666667</v>
      </c>
      <c r="P781">
        <f t="shared" si="61"/>
        <v>3</v>
      </c>
      <c r="Q781" s="16">
        <f t="shared" si="62"/>
        <v>66.666666666666671</v>
      </c>
      <c r="R781" s="9" t="s">
        <v>8327</v>
      </c>
      <c r="S781" t="s">
        <v>8329</v>
      </c>
      <c r="T781" s="13">
        <f t="shared" si="63"/>
        <v>40436.68408564815</v>
      </c>
      <c r="U781" s="13">
        <f t="shared" si="64"/>
        <v>40466.166666666664</v>
      </c>
    </row>
    <row r="782" spans="1:21" ht="43.5" x14ac:dyDescent="0.3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>
        <f t="shared" si="60"/>
        <v>104</v>
      </c>
      <c r="P782">
        <f t="shared" si="61"/>
        <v>104</v>
      </c>
      <c r="Q782" s="16">
        <f t="shared" si="62"/>
        <v>38.518518518518519</v>
      </c>
      <c r="R782" s="9" t="s">
        <v>8330</v>
      </c>
      <c r="S782" t="s">
        <v>8331</v>
      </c>
      <c r="T782" s="13">
        <f t="shared" si="63"/>
        <v>40636.673900462964</v>
      </c>
      <c r="U782" s="13">
        <f t="shared" si="64"/>
        <v>40666.673900462964</v>
      </c>
    </row>
    <row r="783" spans="1:21" ht="43.5" x14ac:dyDescent="0.3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>
        <f t="shared" si="60"/>
        <v>133.15375</v>
      </c>
      <c r="P783">
        <f t="shared" si="61"/>
        <v>134</v>
      </c>
      <c r="Q783" s="16">
        <f t="shared" si="62"/>
        <v>42.609200000000001</v>
      </c>
      <c r="R783" s="9" t="s">
        <v>8330</v>
      </c>
      <c r="S783" t="s">
        <v>8331</v>
      </c>
      <c r="T783" s="13">
        <f t="shared" si="63"/>
        <v>41403.000856481485</v>
      </c>
      <c r="U783" s="13">
        <f t="shared" si="64"/>
        <v>41433.000856481485</v>
      </c>
    </row>
    <row r="784" spans="1:21" ht="43.5" x14ac:dyDescent="0.3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>
        <f t="shared" si="60"/>
        <v>100</v>
      </c>
      <c r="P784">
        <f t="shared" si="61"/>
        <v>100</v>
      </c>
      <c r="Q784" s="16">
        <f t="shared" si="62"/>
        <v>50</v>
      </c>
      <c r="R784" s="9" t="s">
        <v>8330</v>
      </c>
      <c r="S784" t="s">
        <v>8331</v>
      </c>
      <c r="T784" s="13">
        <f t="shared" si="63"/>
        <v>41116.758125</v>
      </c>
      <c r="U784" s="13">
        <f t="shared" si="64"/>
        <v>41146.758125</v>
      </c>
    </row>
    <row r="785" spans="1:21" ht="43.5" x14ac:dyDescent="0.3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>
        <f t="shared" si="60"/>
        <v>148.13333333333333</v>
      </c>
      <c r="P785">
        <f t="shared" si="61"/>
        <v>149</v>
      </c>
      <c r="Q785" s="16">
        <f t="shared" si="62"/>
        <v>63.485714285714288</v>
      </c>
      <c r="R785" s="9" t="s">
        <v>8330</v>
      </c>
      <c r="S785" t="s">
        <v>8331</v>
      </c>
      <c r="T785" s="13">
        <f t="shared" si="63"/>
        <v>40987.773715277777</v>
      </c>
      <c r="U785" s="13">
        <f t="shared" si="64"/>
        <v>41026.916666666664</v>
      </c>
    </row>
    <row r="786" spans="1:21" ht="43.5" x14ac:dyDescent="0.3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>
        <f t="shared" si="60"/>
        <v>102.49999999999999</v>
      </c>
      <c r="P786">
        <f t="shared" si="61"/>
        <v>103</v>
      </c>
      <c r="Q786" s="16">
        <f t="shared" si="62"/>
        <v>102.5</v>
      </c>
      <c r="R786" s="9" t="s">
        <v>8330</v>
      </c>
      <c r="S786" t="s">
        <v>8331</v>
      </c>
      <c r="T786" s="13">
        <f t="shared" si="63"/>
        <v>41675.149525462963</v>
      </c>
      <c r="U786" s="13">
        <f t="shared" si="64"/>
        <v>41715.107858796298</v>
      </c>
    </row>
    <row r="787" spans="1:21" ht="58" x14ac:dyDescent="0.3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>
        <f t="shared" si="60"/>
        <v>180.62799999999999</v>
      </c>
      <c r="P787">
        <f t="shared" si="61"/>
        <v>181</v>
      </c>
      <c r="Q787" s="16">
        <f t="shared" si="62"/>
        <v>31.142758620689655</v>
      </c>
      <c r="R787" s="9" t="s">
        <v>8330</v>
      </c>
      <c r="S787" t="s">
        <v>8331</v>
      </c>
      <c r="T787" s="13">
        <f t="shared" si="63"/>
        <v>41303.593923611108</v>
      </c>
      <c r="U787" s="13">
        <f t="shared" si="64"/>
        <v>41333.593923611108</v>
      </c>
    </row>
    <row r="788" spans="1:21" ht="43.5" x14ac:dyDescent="0.3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>
        <f t="shared" si="60"/>
        <v>142.79999999999998</v>
      </c>
      <c r="P788">
        <f t="shared" si="61"/>
        <v>143</v>
      </c>
      <c r="Q788" s="16">
        <f t="shared" si="62"/>
        <v>162.27272727272728</v>
      </c>
      <c r="R788" s="9" t="s">
        <v>8330</v>
      </c>
      <c r="S788" t="s">
        <v>8331</v>
      </c>
      <c r="T788" s="13">
        <f t="shared" si="63"/>
        <v>40983.055949074071</v>
      </c>
      <c r="U788" s="13">
        <f t="shared" si="64"/>
        <v>41040.657638888886</v>
      </c>
    </row>
    <row r="789" spans="1:21" ht="43.5" x14ac:dyDescent="0.3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>
        <f t="shared" si="60"/>
        <v>114.16666666666666</v>
      </c>
      <c r="P789">
        <f t="shared" si="61"/>
        <v>115</v>
      </c>
      <c r="Q789" s="16">
        <f t="shared" si="62"/>
        <v>80.588235294117652</v>
      </c>
      <c r="R789" s="9" t="s">
        <v>8330</v>
      </c>
      <c r="S789" t="s">
        <v>8331</v>
      </c>
      <c r="T789" s="13">
        <f t="shared" si="63"/>
        <v>41549.627615740741</v>
      </c>
      <c r="U789" s="13">
        <f t="shared" si="64"/>
        <v>41579.627615740741</v>
      </c>
    </row>
    <row r="790" spans="1:21" ht="43.5" x14ac:dyDescent="0.3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>
        <f t="shared" si="60"/>
        <v>203.505</v>
      </c>
      <c r="P790">
        <f t="shared" si="61"/>
        <v>204</v>
      </c>
      <c r="Q790" s="16">
        <f t="shared" si="62"/>
        <v>59.85441176470588</v>
      </c>
      <c r="R790" s="9" t="s">
        <v>8330</v>
      </c>
      <c r="S790" t="s">
        <v>8331</v>
      </c>
      <c r="T790" s="13">
        <f t="shared" si="63"/>
        <v>41059.006805555553</v>
      </c>
      <c r="U790" s="13">
        <f t="shared" si="64"/>
        <v>41097.165972222225</v>
      </c>
    </row>
    <row r="791" spans="1:21" ht="43.5" x14ac:dyDescent="0.3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>
        <f t="shared" si="60"/>
        <v>109.41176470588236</v>
      </c>
      <c r="P791">
        <f t="shared" si="61"/>
        <v>110</v>
      </c>
      <c r="Q791" s="16">
        <f t="shared" si="62"/>
        <v>132.85714285714286</v>
      </c>
      <c r="R791" s="9" t="s">
        <v>8330</v>
      </c>
      <c r="S791" t="s">
        <v>8331</v>
      </c>
      <c r="T791" s="13">
        <f t="shared" si="63"/>
        <v>41277.186111111114</v>
      </c>
      <c r="U791" s="13">
        <f t="shared" si="64"/>
        <v>41295.332638888889</v>
      </c>
    </row>
    <row r="792" spans="1:21" ht="43.5" x14ac:dyDescent="0.3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>
        <f t="shared" si="60"/>
        <v>144.37459999999999</v>
      </c>
      <c r="P792">
        <f t="shared" si="61"/>
        <v>145</v>
      </c>
      <c r="Q792" s="16">
        <f t="shared" si="62"/>
        <v>92.547820512820508</v>
      </c>
      <c r="R792" s="9" t="s">
        <v>8330</v>
      </c>
      <c r="S792" t="s">
        <v>8331</v>
      </c>
      <c r="T792" s="13">
        <f t="shared" si="63"/>
        <v>41276.047905092593</v>
      </c>
      <c r="U792" s="13">
        <f t="shared" si="64"/>
        <v>41306.047905092593</v>
      </c>
    </row>
    <row r="793" spans="1:21" ht="43.5" x14ac:dyDescent="0.3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>
        <f t="shared" si="60"/>
        <v>103.86666666666666</v>
      </c>
      <c r="P793">
        <f t="shared" si="61"/>
        <v>104</v>
      </c>
      <c r="Q793" s="16">
        <f t="shared" si="62"/>
        <v>60.859375</v>
      </c>
      <c r="R793" s="9" t="s">
        <v>8330</v>
      </c>
      <c r="S793" t="s">
        <v>8331</v>
      </c>
      <c r="T793" s="13">
        <f t="shared" si="63"/>
        <v>41557.780624999999</v>
      </c>
      <c r="U793" s="13">
        <f t="shared" si="64"/>
        <v>41591.249305555553</v>
      </c>
    </row>
    <row r="794" spans="1:21" ht="29" x14ac:dyDescent="0.3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>
        <f t="shared" si="60"/>
        <v>100.44440000000002</v>
      </c>
      <c r="P794">
        <f t="shared" si="61"/>
        <v>101</v>
      </c>
      <c r="Q794" s="16">
        <f t="shared" si="62"/>
        <v>41.851833333333339</v>
      </c>
      <c r="R794" s="9" t="s">
        <v>8330</v>
      </c>
      <c r="S794" t="s">
        <v>8331</v>
      </c>
      <c r="T794" s="13">
        <f t="shared" si="63"/>
        <v>41555.873645833337</v>
      </c>
      <c r="U794" s="13">
        <f t="shared" si="64"/>
        <v>41585.915312500001</v>
      </c>
    </row>
    <row r="795" spans="1:21" ht="43.5" x14ac:dyDescent="0.3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>
        <f t="shared" si="60"/>
        <v>102.77927272727271</v>
      </c>
      <c r="P795">
        <f t="shared" si="61"/>
        <v>103</v>
      </c>
      <c r="Q795" s="16">
        <f t="shared" si="62"/>
        <v>88.325937499999995</v>
      </c>
      <c r="R795" s="9" t="s">
        <v>8330</v>
      </c>
      <c r="S795" t="s">
        <v>8331</v>
      </c>
      <c r="T795" s="13">
        <f t="shared" si="63"/>
        <v>41442.741249999999</v>
      </c>
      <c r="U795" s="13">
        <f t="shared" si="64"/>
        <v>41458.207638888889</v>
      </c>
    </row>
    <row r="796" spans="1:21" ht="43.5" x14ac:dyDescent="0.3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>
        <f t="shared" si="60"/>
        <v>105.31250000000001</v>
      </c>
      <c r="P796">
        <f t="shared" si="61"/>
        <v>106</v>
      </c>
      <c r="Q796" s="16">
        <f t="shared" si="62"/>
        <v>158.96226415094338</v>
      </c>
      <c r="R796" s="9" t="s">
        <v>8330</v>
      </c>
      <c r="S796" t="s">
        <v>8331</v>
      </c>
      <c r="T796" s="13">
        <f t="shared" si="63"/>
        <v>40736.115011574075</v>
      </c>
      <c r="U796" s="13">
        <f t="shared" si="64"/>
        <v>40791.712500000001</v>
      </c>
    </row>
    <row r="797" spans="1:21" ht="43.5" x14ac:dyDescent="0.3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>
        <f t="shared" si="60"/>
        <v>111.78571428571429</v>
      </c>
      <c r="P797">
        <f t="shared" si="61"/>
        <v>112</v>
      </c>
      <c r="Q797" s="16">
        <f t="shared" si="62"/>
        <v>85.054347826086953</v>
      </c>
      <c r="R797" s="9" t="s">
        <v>8330</v>
      </c>
      <c r="S797" t="s">
        <v>8331</v>
      </c>
      <c r="T797" s="13">
        <f t="shared" si="63"/>
        <v>40963.613032407404</v>
      </c>
      <c r="U797" s="13">
        <f t="shared" si="64"/>
        <v>41006.207638888889</v>
      </c>
    </row>
    <row r="798" spans="1:21" ht="58" x14ac:dyDescent="0.3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>
        <f t="shared" si="60"/>
        <v>101.35000000000001</v>
      </c>
      <c r="P798">
        <f t="shared" si="61"/>
        <v>102</v>
      </c>
      <c r="Q798" s="16">
        <f t="shared" si="62"/>
        <v>112.61111111111111</v>
      </c>
      <c r="R798" s="9" t="s">
        <v>8330</v>
      </c>
      <c r="S798" t="s">
        <v>8331</v>
      </c>
      <c r="T798" s="13">
        <f t="shared" si="63"/>
        <v>41502.882928240739</v>
      </c>
      <c r="U798" s="13">
        <f t="shared" si="64"/>
        <v>41532.881944444445</v>
      </c>
    </row>
    <row r="799" spans="1:21" ht="43.5" x14ac:dyDescent="0.3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>
        <f t="shared" si="60"/>
        <v>107.53333333333333</v>
      </c>
      <c r="P799">
        <f t="shared" si="61"/>
        <v>108</v>
      </c>
      <c r="Q799" s="16">
        <f t="shared" si="62"/>
        <v>45.436619718309856</v>
      </c>
      <c r="R799" s="9" t="s">
        <v>8330</v>
      </c>
      <c r="S799" t="s">
        <v>8331</v>
      </c>
      <c r="T799" s="13">
        <f t="shared" si="63"/>
        <v>40996.994074074071</v>
      </c>
      <c r="U799" s="13">
        <f t="shared" si="64"/>
        <v>41028.166666666664</v>
      </c>
    </row>
    <row r="800" spans="1:21" ht="43.5" x14ac:dyDescent="0.3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>
        <f t="shared" si="60"/>
        <v>114.88571428571429</v>
      </c>
      <c r="P800">
        <f t="shared" si="61"/>
        <v>115</v>
      </c>
      <c r="Q800" s="16">
        <f t="shared" si="62"/>
        <v>46.218390804597703</v>
      </c>
      <c r="R800" s="9" t="s">
        <v>8330</v>
      </c>
      <c r="S800" t="s">
        <v>8331</v>
      </c>
      <c r="T800" s="13">
        <f t="shared" si="63"/>
        <v>41882.590127314819</v>
      </c>
      <c r="U800" s="13">
        <f t="shared" si="64"/>
        <v>41912.590127314819</v>
      </c>
    </row>
    <row r="801" spans="1:21" ht="58" x14ac:dyDescent="0.3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>
        <f t="shared" si="60"/>
        <v>100.02</v>
      </c>
      <c r="P801">
        <f t="shared" si="61"/>
        <v>101</v>
      </c>
      <c r="Q801" s="16">
        <f t="shared" si="62"/>
        <v>178.60714285714286</v>
      </c>
      <c r="R801" s="9" t="s">
        <v>8330</v>
      </c>
      <c r="S801" t="s">
        <v>8331</v>
      </c>
      <c r="T801" s="13">
        <f t="shared" si="63"/>
        <v>40996.667199074072</v>
      </c>
      <c r="U801" s="13">
        <f t="shared" si="64"/>
        <v>41026.667199074072</v>
      </c>
    </row>
    <row r="802" spans="1:21" ht="43.5" x14ac:dyDescent="0.3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>
        <f t="shared" si="60"/>
        <v>152.13333333333335</v>
      </c>
      <c r="P802">
        <f t="shared" si="61"/>
        <v>153</v>
      </c>
      <c r="Q802" s="16">
        <f t="shared" si="62"/>
        <v>40.75</v>
      </c>
      <c r="R802" s="9" t="s">
        <v>8330</v>
      </c>
      <c r="S802" t="s">
        <v>8331</v>
      </c>
      <c r="T802" s="13">
        <f t="shared" si="63"/>
        <v>41863.433495370373</v>
      </c>
      <c r="U802" s="13">
        <f t="shared" si="64"/>
        <v>41893.433495370373</v>
      </c>
    </row>
    <row r="803" spans="1:21" ht="43.5" x14ac:dyDescent="0.3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>
        <f t="shared" si="60"/>
        <v>111.52149999999999</v>
      </c>
      <c r="P803">
        <f t="shared" si="61"/>
        <v>112</v>
      </c>
      <c r="Q803" s="16">
        <f t="shared" si="62"/>
        <v>43.733921568627444</v>
      </c>
      <c r="R803" s="9" t="s">
        <v>8330</v>
      </c>
      <c r="S803" t="s">
        <v>8331</v>
      </c>
      <c r="T803" s="13">
        <f t="shared" si="63"/>
        <v>40695.795370370368</v>
      </c>
      <c r="U803" s="13">
        <f t="shared" si="64"/>
        <v>40725.795370370368</v>
      </c>
    </row>
    <row r="804" spans="1:21" ht="58" x14ac:dyDescent="0.3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>
        <f t="shared" si="60"/>
        <v>101.33333333333334</v>
      </c>
      <c r="P804">
        <f t="shared" si="61"/>
        <v>102</v>
      </c>
      <c r="Q804" s="16">
        <f t="shared" si="62"/>
        <v>81.066666666666663</v>
      </c>
      <c r="R804" s="9" t="s">
        <v>8330</v>
      </c>
      <c r="S804" t="s">
        <v>8331</v>
      </c>
      <c r="T804" s="13">
        <f t="shared" si="63"/>
        <v>41123.022268518522</v>
      </c>
      <c r="U804" s="13">
        <f t="shared" si="64"/>
        <v>41169.170138888891</v>
      </c>
    </row>
    <row r="805" spans="1:21" ht="43.5" x14ac:dyDescent="0.3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>
        <f t="shared" si="60"/>
        <v>123.2608695652174</v>
      </c>
      <c r="P805">
        <f t="shared" si="61"/>
        <v>124</v>
      </c>
      <c r="Q805" s="16">
        <f t="shared" si="62"/>
        <v>74.60526315789474</v>
      </c>
      <c r="R805" s="9" t="s">
        <v>8330</v>
      </c>
      <c r="S805" t="s">
        <v>8331</v>
      </c>
      <c r="T805" s="13">
        <f t="shared" si="63"/>
        <v>40665.949976851851</v>
      </c>
      <c r="U805" s="13">
        <f t="shared" si="64"/>
        <v>40692.041666666664</v>
      </c>
    </row>
    <row r="806" spans="1:21" ht="43.5" x14ac:dyDescent="0.3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>
        <f t="shared" si="60"/>
        <v>100</v>
      </c>
      <c r="P806">
        <f t="shared" si="61"/>
        <v>100</v>
      </c>
      <c r="Q806" s="16">
        <f t="shared" si="62"/>
        <v>305.55555555555554</v>
      </c>
      <c r="R806" s="9" t="s">
        <v>8330</v>
      </c>
      <c r="S806" t="s">
        <v>8331</v>
      </c>
      <c r="T806" s="13">
        <f t="shared" si="63"/>
        <v>40730.105625000004</v>
      </c>
      <c r="U806" s="13">
        <f t="shared" si="64"/>
        <v>40747.165972222225</v>
      </c>
    </row>
    <row r="807" spans="1:21" ht="43.5" x14ac:dyDescent="0.3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>
        <f t="shared" si="60"/>
        <v>105</v>
      </c>
      <c r="P807">
        <f t="shared" si="61"/>
        <v>105</v>
      </c>
      <c r="Q807" s="16">
        <f t="shared" si="62"/>
        <v>58.333333333333336</v>
      </c>
      <c r="R807" s="9" t="s">
        <v>8330</v>
      </c>
      <c r="S807" t="s">
        <v>8331</v>
      </c>
      <c r="T807" s="13">
        <f t="shared" si="63"/>
        <v>40690.823055555556</v>
      </c>
      <c r="U807" s="13">
        <f t="shared" si="64"/>
        <v>40740.958333333336</v>
      </c>
    </row>
    <row r="808" spans="1:21" x14ac:dyDescent="0.3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>
        <f t="shared" si="60"/>
        <v>104.4375</v>
      </c>
      <c r="P808">
        <f t="shared" si="61"/>
        <v>105</v>
      </c>
      <c r="Q808" s="16">
        <f t="shared" si="62"/>
        <v>117.67605633802818</v>
      </c>
      <c r="R808" s="9" t="s">
        <v>8330</v>
      </c>
      <c r="S808" t="s">
        <v>8331</v>
      </c>
      <c r="T808" s="13">
        <f t="shared" si="63"/>
        <v>40763.691423611112</v>
      </c>
      <c r="U808" s="13">
        <f t="shared" si="64"/>
        <v>40793.691423611112</v>
      </c>
    </row>
    <row r="809" spans="1:21" ht="29" x14ac:dyDescent="0.3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>
        <f t="shared" si="60"/>
        <v>105.125</v>
      </c>
      <c r="P809">
        <f t="shared" si="61"/>
        <v>106</v>
      </c>
      <c r="Q809" s="16">
        <f t="shared" si="62"/>
        <v>73.771929824561397</v>
      </c>
      <c r="R809" s="9" t="s">
        <v>8330</v>
      </c>
      <c r="S809" t="s">
        <v>8331</v>
      </c>
      <c r="T809" s="13">
        <f t="shared" si="63"/>
        <v>42759.628599537042</v>
      </c>
      <c r="U809" s="13">
        <f t="shared" si="64"/>
        <v>42795.083333333328</v>
      </c>
    </row>
    <row r="810" spans="1:21" ht="43.5" x14ac:dyDescent="0.3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>
        <f t="shared" si="60"/>
        <v>100</v>
      </c>
      <c r="P810">
        <f t="shared" si="61"/>
        <v>100</v>
      </c>
      <c r="Q810" s="16">
        <f t="shared" si="62"/>
        <v>104.65116279069767</v>
      </c>
      <c r="R810" s="9" t="s">
        <v>8330</v>
      </c>
      <c r="S810" t="s">
        <v>8331</v>
      </c>
      <c r="T810" s="13">
        <f t="shared" si="63"/>
        <v>41962.100532407407</v>
      </c>
      <c r="U810" s="13">
        <f t="shared" si="64"/>
        <v>41995.207638888889</v>
      </c>
    </row>
    <row r="811" spans="1:21" ht="43.5" x14ac:dyDescent="0.3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>
        <f t="shared" si="60"/>
        <v>103.77499999999999</v>
      </c>
      <c r="P811">
        <f t="shared" si="61"/>
        <v>104</v>
      </c>
      <c r="Q811" s="16">
        <f t="shared" si="62"/>
        <v>79.82692307692308</v>
      </c>
      <c r="R811" s="9" t="s">
        <v>8330</v>
      </c>
      <c r="S811" t="s">
        <v>8331</v>
      </c>
      <c r="T811" s="13">
        <f t="shared" si="63"/>
        <v>41628.833680555559</v>
      </c>
      <c r="U811" s="13">
        <f t="shared" si="64"/>
        <v>41658.833680555559</v>
      </c>
    </row>
    <row r="812" spans="1:21" ht="43.5" x14ac:dyDescent="0.3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>
        <f t="shared" si="60"/>
        <v>105</v>
      </c>
      <c r="P812">
        <f t="shared" si="61"/>
        <v>105</v>
      </c>
      <c r="Q812" s="16">
        <f t="shared" si="62"/>
        <v>58.333333333333336</v>
      </c>
      <c r="R812" s="9" t="s">
        <v>8330</v>
      </c>
      <c r="S812" t="s">
        <v>8331</v>
      </c>
      <c r="T812" s="13">
        <f t="shared" si="63"/>
        <v>41123.056273148148</v>
      </c>
      <c r="U812" s="13">
        <f t="shared" si="64"/>
        <v>41153.056273148148</v>
      </c>
    </row>
    <row r="813" spans="1:21" ht="29" x14ac:dyDescent="0.3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>
        <f t="shared" si="60"/>
        <v>104</v>
      </c>
      <c r="P813">
        <f t="shared" si="61"/>
        <v>104</v>
      </c>
      <c r="Q813" s="16">
        <f t="shared" si="62"/>
        <v>86.666666666666671</v>
      </c>
      <c r="R813" s="9" t="s">
        <v>8330</v>
      </c>
      <c r="S813" t="s">
        <v>8331</v>
      </c>
      <c r="T813" s="13">
        <f t="shared" si="63"/>
        <v>41443.643541666665</v>
      </c>
      <c r="U813" s="13">
        <f t="shared" si="64"/>
        <v>41465.702777777777</v>
      </c>
    </row>
    <row r="814" spans="1:21" ht="43.5" x14ac:dyDescent="0.3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>
        <f t="shared" si="60"/>
        <v>151.83333333333334</v>
      </c>
      <c r="P814">
        <f t="shared" si="61"/>
        <v>152</v>
      </c>
      <c r="Q814" s="16">
        <f t="shared" si="62"/>
        <v>27.606060606060606</v>
      </c>
      <c r="R814" s="9" t="s">
        <v>8330</v>
      </c>
      <c r="S814" t="s">
        <v>8331</v>
      </c>
      <c r="T814" s="13">
        <f t="shared" si="63"/>
        <v>41282.017962962964</v>
      </c>
      <c r="U814" s="13">
        <f t="shared" si="64"/>
        <v>41334.581944444442</v>
      </c>
    </row>
    <row r="815" spans="1:21" ht="29" x14ac:dyDescent="0.3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>
        <f t="shared" si="60"/>
        <v>159.99600000000001</v>
      </c>
      <c r="P815">
        <f t="shared" si="61"/>
        <v>160</v>
      </c>
      <c r="Q815" s="16">
        <f t="shared" si="62"/>
        <v>24.999375000000001</v>
      </c>
      <c r="R815" s="9" t="s">
        <v>8330</v>
      </c>
      <c r="S815" t="s">
        <v>8331</v>
      </c>
      <c r="T815" s="13">
        <f t="shared" si="63"/>
        <v>41080.960243055553</v>
      </c>
      <c r="U815" s="13">
        <f t="shared" si="64"/>
        <v>41110.960243055553</v>
      </c>
    </row>
    <row r="816" spans="1:21" ht="43.5" x14ac:dyDescent="0.3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>
        <f t="shared" si="60"/>
        <v>127.3</v>
      </c>
      <c r="P816">
        <f t="shared" si="61"/>
        <v>128</v>
      </c>
      <c r="Q816" s="16">
        <f t="shared" si="62"/>
        <v>45.464285714285715</v>
      </c>
      <c r="R816" s="9" t="s">
        <v>8330</v>
      </c>
      <c r="S816" t="s">
        <v>8331</v>
      </c>
      <c r="T816" s="13">
        <f t="shared" si="63"/>
        <v>40679.743067129632</v>
      </c>
      <c r="U816" s="13">
        <f t="shared" si="64"/>
        <v>40694.75277777778</v>
      </c>
    </row>
    <row r="817" spans="1:21" ht="29" x14ac:dyDescent="0.3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>
        <f t="shared" si="60"/>
        <v>107</v>
      </c>
      <c r="P817">
        <f t="shared" si="61"/>
        <v>107</v>
      </c>
      <c r="Q817" s="16">
        <f t="shared" si="62"/>
        <v>99.534883720930239</v>
      </c>
      <c r="R817" s="9" t="s">
        <v>8330</v>
      </c>
      <c r="S817" t="s">
        <v>8331</v>
      </c>
      <c r="T817" s="13">
        <f t="shared" si="63"/>
        <v>41914.917858796296</v>
      </c>
      <c r="U817" s="13">
        <f t="shared" si="64"/>
        <v>41944.917858796296</v>
      </c>
    </row>
    <row r="818" spans="1:21" ht="29" x14ac:dyDescent="0.3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>
        <f t="shared" si="60"/>
        <v>115.12214285714286</v>
      </c>
      <c r="P818">
        <f t="shared" si="61"/>
        <v>116</v>
      </c>
      <c r="Q818" s="16">
        <f t="shared" si="62"/>
        <v>39.31</v>
      </c>
      <c r="R818" s="9" t="s">
        <v>8330</v>
      </c>
      <c r="S818" t="s">
        <v>8331</v>
      </c>
      <c r="T818" s="13">
        <f t="shared" si="63"/>
        <v>41341.870868055557</v>
      </c>
      <c r="U818" s="13">
        <f t="shared" si="64"/>
        <v>41373.270833333336</v>
      </c>
    </row>
    <row r="819" spans="1:21" ht="43.5" x14ac:dyDescent="0.3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>
        <f t="shared" si="60"/>
        <v>137.11066666666665</v>
      </c>
      <c r="P819">
        <f t="shared" si="61"/>
        <v>138</v>
      </c>
      <c r="Q819" s="16">
        <f t="shared" si="62"/>
        <v>89.419999999999987</v>
      </c>
      <c r="R819" s="9" t="s">
        <v>8330</v>
      </c>
      <c r="S819" t="s">
        <v>8331</v>
      </c>
      <c r="T819" s="13">
        <f t="shared" si="63"/>
        <v>40925.599664351852</v>
      </c>
      <c r="U819" s="13">
        <f t="shared" si="64"/>
        <v>40979.207638888889</v>
      </c>
    </row>
    <row r="820" spans="1:21" ht="43.5" x14ac:dyDescent="0.3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>
        <f t="shared" si="60"/>
        <v>155.71428571428572</v>
      </c>
      <c r="P820">
        <f t="shared" si="61"/>
        <v>156</v>
      </c>
      <c r="Q820" s="16">
        <f t="shared" si="62"/>
        <v>28.684210526315791</v>
      </c>
      <c r="R820" s="9" t="s">
        <v>8330</v>
      </c>
      <c r="S820" t="s">
        <v>8331</v>
      </c>
      <c r="T820" s="13">
        <f t="shared" si="63"/>
        <v>41120.882881944446</v>
      </c>
      <c r="U820" s="13">
        <f t="shared" si="64"/>
        <v>41128.709027777775</v>
      </c>
    </row>
    <row r="821" spans="1:21" ht="29" x14ac:dyDescent="0.3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>
        <f t="shared" si="60"/>
        <v>108.74999999999999</v>
      </c>
      <c r="P821">
        <f t="shared" si="61"/>
        <v>109</v>
      </c>
      <c r="Q821" s="16">
        <f t="shared" si="62"/>
        <v>31.071428571428573</v>
      </c>
      <c r="R821" s="9" t="s">
        <v>8330</v>
      </c>
      <c r="S821" t="s">
        <v>8331</v>
      </c>
      <c r="T821" s="13">
        <f t="shared" si="63"/>
        <v>41619.998310185183</v>
      </c>
      <c r="U821" s="13">
        <f t="shared" si="64"/>
        <v>41629.197222222225</v>
      </c>
    </row>
    <row r="822" spans="1:21" ht="43.5" x14ac:dyDescent="0.3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>
        <f t="shared" si="60"/>
        <v>134.05000000000001</v>
      </c>
      <c r="P822">
        <f t="shared" si="61"/>
        <v>135</v>
      </c>
      <c r="Q822" s="16">
        <f t="shared" si="62"/>
        <v>70.55263157894737</v>
      </c>
      <c r="R822" s="9" t="s">
        <v>8330</v>
      </c>
      <c r="S822" t="s">
        <v>8331</v>
      </c>
      <c r="T822" s="13">
        <f t="shared" si="63"/>
        <v>41768.841921296298</v>
      </c>
      <c r="U822" s="13">
        <f t="shared" si="64"/>
        <v>41799.208333333336</v>
      </c>
    </row>
    <row r="823" spans="1:21" ht="43.5" x14ac:dyDescent="0.3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>
        <f t="shared" si="60"/>
        <v>100</v>
      </c>
      <c r="P823">
        <f t="shared" si="61"/>
        <v>100</v>
      </c>
      <c r="Q823" s="16">
        <f t="shared" si="62"/>
        <v>224.12820512820514</v>
      </c>
      <c r="R823" s="9" t="s">
        <v>8330</v>
      </c>
      <c r="S823" t="s">
        <v>8331</v>
      </c>
      <c r="T823" s="13">
        <f t="shared" si="63"/>
        <v>42093.922048611115</v>
      </c>
      <c r="U823" s="13">
        <f t="shared" si="64"/>
        <v>42128.167361111111</v>
      </c>
    </row>
    <row r="824" spans="1:21" ht="43.5" x14ac:dyDescent="0.3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>
        <f t="shared" si="60"/>
        <v>119.16666666666667</v>
      </c>
      <c r="P824">
        <f t="shared" si="61"/>
        <v>120</v>
      </c>
      <c r="Q824" s="16">
        <f t="shared" si="62"/>
        <v>51.811594202898547</v>
      </c>
      <c r="R824" s="9" t="s">
        <v>8330</v>
      </c>
      <c r="S824" t="s">
        <v>8331</v>
      </c>
      <c r="T824" s="13">
        <f t="shared" si="63"/>
        <v>41157.947337962964</v>
      </c>
      <c r="U824" s="13">
        <f t="shared" si="64"/>
        <v>41187.947337962964</v>
      </c>
    </row>
    <row r="825" spans="1:21" ht="43.5" x14ac:dyDescent="0.3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>
        <f t="shared" si="60"/>
        <v>179.5</v>
      </c>
      <c r="P825">
        <f t="shared" si="61"/>
        <v>180</v>
      </c>
      <c r="Q825" s="16">
        <f t="shared" si="62"/>
        <v>43.515151515151516</v>
      </c>
      <c r="R825" s="9" t="s">
        <v>8330</v>
      </c>
      <c r="S825" t="s">
        <v>8331</v>
      </c>
      <c r="T825" s="13">
        <f t="shared" si="63"/>
        <v>42055.972824074073</v>
      </c>
      <c r="U825" s="13">
        <f t="shared" si="64"/>
        <v>42085.931157407409</v>
      </c>
    </row>
    <row r="826" spans="1:21" ht="58" x14ac:dyDescent="0.3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>
        <f t="shared" si="60"/>
        <v>134.38124999999999</v>
      </c>
      <c r="P826">
        <f t="shared" si="61"/>
        <v>135</v>
      </c>
      <c r="Q826" s="16">
        <f t="shared" si="62"/>
        <v>39.816666666666663</v>
      </c>
      <c r="R826" s="9" t="s">
        <v>8330</v>
      </c>
      <c r="S826" t="s">
        <v>8331</v>
      </c>
      <c r="T826" s="13">
        <f t="shared" si="63"/>
        <v>40250.242106481484</v>
      </c>
      <c r="U826" s="13">
        <f t="shared" si="64"/>
        <v>40286.290972222225</v>
      </c>
    </row>
    <row r="827" spans="1:21" ht="29" x14ac:dyDescent="0.3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>
        <f t="shared" si="60"/>
        <v>100.43200000000002</v>
      </c>
      <c r="P827">
        <f t="shared" si="61"/>
        <v>101</v>
      </c>
      <c r="Q827" s="16">
        <f t="shared" si="62"/>
        <v>126.8080808080808</v>
      </c>
      <c r="R827" s="9" t="s">
        <v>8330</v>
      </c>
      <c r="S827" t="s">
        <v>8331</v>
      </c>
      <c r="T827" s="13">
        <f t="shared" si="63"/>
        <v>41186.306527777779</v>
      </c>
      <c r="U827" s="13">
        <f t="shared" si="64"/>
        <v>41211.306527777779</v>
      </c>
    </row>
    <row r="828" spans="1:21" ht="43.5" x14ac:dyDescent="0.3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>
        <f t="shared" si="60"/>
        <v>101.45454545454547</v>
      </c>
      <c r="P828">
        <f t="shared" si="61"/>
        <v>102</v>
      </c>
      <c r="Q828" s="16">
        <f t="shared" si="62"/>
        <v>113.87755102040816</v>
      </c>
      <c r="R828" s="9" t="s">
        <v>8330</v>
      </c>
      <c r="S828" t="s">
        <v>8331</v>
      </c>
      <c r="T828" s="13">
        <f t="shared" si="63"/>
        <v>40973.038541666669</v>
      </c>
      <c r="U828" s="13">
        <f t="shared" si="64"/>
        <v>40993.996874999997</v>
      </c>
    </row>
    <row r="829" spans="1:21" ht="58" x14ac:dyDescent="0.3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>
        <f t="shared" si="60"/>
        <v>103.33333333333334</v>
      </c>
      <c r="P829">
        <f t="shared" si="61"/>
        <v>104</v>
      </c>
      <c r="Q829" s="16">
        <f t="shared" si="62"/>
        <v>28.181818181818183</v>
      </c>
      <c r="R829" s="9" t="s">
        <v>8330</v>
      </c>
      <c r="S829" t="s">
        <v>8331</v>
      </c>
      <c r="T829" s="13">
        <f t="shared" si="63"/>
        <v>40927.473460648151</v>
      </c>
      <c r="U829" s="13">
        <f t="shared" si="64"/>
        <v>40953.825694444444</v>
      </c>
    </row>
    <row r="830" spans="1:21" ht="58" x14ac:dyDescent="0.3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>
        <f t="shared" si="60"/>
        <v>107</v>
      </c>
      <c r="P830">
        <f t="shared" si="61"/>
        <v>107</v>
      </c>
      <c r="Q830" s="16">
        <f t="shared" si="62"/>
        <v>36.60526315789474</v>
      </c>
      <c r="R830" s="9" t="s">
        <v>8330</v>
      </c>
      <c r="S830" t="s">
        <v>8331</v>
      </c>
      <c r="T830" s="13">
        <f t="shared" si="63"/>
        <v>41073.050717592596</v>
      </c>
      <c r="U830" s="13">
        <f t="shared" si="64"/>
        <v>41085.683333333334</v>
      </c>
    </row>
    <row r="831" spans="1:21" ht="58" x14ac:dyDescent="0.3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>
        <f t="shared" si="60"/>
        <v>104</v>
      </c>
      <c r="P831">
        <f t="shared" si="61"/>
        <v>104</v>
      </c>
      <c r="Q831" s="16">
        <f t="shared" si="62"/>
        <v>32.5</v>
      </c>
      <c r="R831" s="9" t="s">
        <v>8330</v>
      </c>
      <c r="S831" t="s">
        <v>8331</v>
      </c>
      <c r="T831" s="13">
        <f t="shared" si="63"/>
        <v>42504.801388888889</v>
      </c>
      <c r="U831" s="13">
        <f t="shared" si="64"/>
        <v>42564.801388888889</v>
      </c>
    </row>
    <row r="832" spans="1:21" ht="43.5" x14ac:dyDescent="0.3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>
        <f t="shared" si="60"/>
        <v>107.83333333333334</v>
      </c>
      <c r="P832">
        <f t="shared" si="61"/>
        <v>108</v>
      </c>
      <c r="Q832" s="16">
        <f t="shared" si="62"/>
        <v>60.65625</v>
      </c>
      <c r="R832" s="9" t="s">
        <v>8330</v>
      </c>
      <c r="S832" t="s">
        <v>8331</v>
      </c>
      <c r="T832" s="13">
        <f t="shared" si="63"/>
        <v>41325.525752314818</v>
      </c>
      <c r="U832" s="13">
        <f t="shared" si="64"/>
        <v>41355.484085648146</v>
      </c>
    </row>
    <row r="833" spans="1:21" ht="43.5" x14ac:dyDescent="0.3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>
        <f t="shared" si="60"/>
        <v>233.33333333333334</v>
      </c>
      <c r="P833">
        <f t="shared" si="61"/>
        <v>234</v>
      </c>
      <c r="Q833" s="16">
        <f t="shared" si="62"/>
        <v>175</v>
      </c>
      <c r="R833" s="9" t="s">
        <v>8330</v>
      </c>
      <c r="S833" t="s">
        <v>8331</v>
      </c>
      <c r="T833" s="13">
        <f t="shared" si="63"/>
        <v>40996.646921296298</v>
      </c>
      <c r="U833" s="13">
        <f t="shared" si="64"/>
        <v>41026.646921296298</v>
      </c>
    </row>
    <row r="834" spans="1:21" ht="43.5" x14ac:dyDescent="0.3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>
        <f t="shared" si="60"/>
        <v>100.60706666666665</v>
      </c>
      <c r="P834">
        <f t="shared" si="61"/>
        <v>101</v>
      </c>
      <c r="Q834" s="16">
        <f t="shared" si="62"/>
        <v>97.993896103896105</v>
      </c>
      <c r="R834" s="9" t="s">
        <v>8330</v>
      </c>
      <c r="S834" t="s">
        <v>8331</v>
      </c>
      <c r="T834" s="13">
        <f t="shared" si="63"/>
        <v>40869.675173611111</v>
      </c>
      <c r="U834" s="13">
        <f t="shared" si="64"/>
        <v>40929.342361111114</v>
      </c>
    </row>
    <row r="835" spans="1:21" x14ac:dyDescent="0.3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>
        <f t="shared" ref="O835:O898" si="65">((E835)/(D835))*100</f>
        <v>101.66666666666666</v>
      </c>
      <c r="P835">
        <f t="shared" ref="P835:P898" si="66">ROUNDUP(O835,0)</f>
        <v>102</v>
      </c>
      <c r="Q835" s="16">
        <f t="shared" ref="Q835:Q898" si="67">E835/L835</f>
        <v>148.78048780487805</v>
      </c>
      <c r="R835" s="9" t="s">
        <v>8330</v>
      </c>
      <c r="S835" t="s">
        <v>8331</v>
      </c>
      <c r="T835" s="13">
        <f t="shared" ref="T835:T898" si="68">(((J835/60)/60)/24)+DATE(1970,1,1)</f>
        <v>41718.878182870372</v>
      </c>
      <c r="U835" s="13">
        <f t="shared" ref="U835:U898" si="69">(((I835/60)/60)/24)+DATE(1970,1,1)</f>
        <v>41748.878182870372</v>
      </c>
    </row>
    <row r="836" spans="1:21" ht="58" x14ac:dyDescent="0.3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>
        <f t="shared" si="65"/>
        <v>131.0181818181818</v>
      </c>
      <c r="P836">
        <f t="shared" si="66"/>
        <v>132</v>
      </c>
      <c r="Q836" s="16">
        <f t="shared" si="67"/>
        <v>96.08</v>
      </c>
      <c r="R836" s="9" t="s">
        <v>8330</v>
      </c>
      <c r="S836" t="s">
        <v>8331</v>
      </c>
      <c r="T836" s="13">
        <f t="shared" si="68"/>
        <v>41422.822824074072</v>
      </c>
      <c r="U836" s="13">
        <f t="shared" si="69"/>
        <v>41456.165972222225</v>
      </c>
    </row>
    <row r="837" spans="1:21" ht="43.5" x14ac:dyDescent="0.3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>
        <f t="shared" si="65"/>
        <v>117.25000000000001</v>
      </c>
      <c r="P837">
        <f t="shared" si="66"/>
        <v>118</v>
      </c>
      <c r="Q837" s="16">
        <f t="shared" si="67"/>
        <v>58.625</v>
      </c>
      <c r="R837" s="9" t="s">
        <v>8330</v>
      </c>
      <c r="S837" t="s">
        <v>8331</v>
      </c>
      <c r="T837" s="13">
        <f t="shared" si="68"/>
        <v>41005.45784722222</v>
      </c>
      <c r="U837" s="13">
        <f t="shared" si="69"/>
        <v>41048.125</v>
      </c>
    </row>
    <row r="838" spans="1:21" x14ac:dyDescent="0.3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>
        <f t="shared" si="65"/>
        <v>100.93039999999999</v>
      </c>
      <c r="P838">
        <f t="shared" si="66"/>
        <v>101</v>
      </c>
      <c r="Q838" s="16">
        <f t="shared" si="67"/>
        <v>109.70695652173914</v>
      </c>
      <c r="R838" s="9" t="s">
        <v>8330</v>
      </c>
      <c r="S838" t="s">
        <v>8331</v>
      </c>
      <c r="T838" s="13">
        <f t="shared" si="68"/>
        <v>41524.056921296295</v>
      </c>
      <c r="U838" s="13">
        <f t="shared" si="69"/>
        <v>41554.056921296295</v>
      </c>
    </row>
    <row r="839" spans="1:21" ht="43.5" x14ac:dyDescent="0.3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>
        <f t="shared" si="65"/>
        <v>121.8</v>
      </c>
      <c r="P839">
        <f t="shared" si="66"/>
        <v>122</v>
      </c>
      <c r="Q839" s="16">
        <f t="shared" si="67"/>
        <v>49.112903225806448</v>
      </c>
      <c r="R839" s="9" t="s">
        <v>8330</v>
      </c>
      <c r="S839" t="s">
        <v>8331</v>
      </c>
      <c r="T839" s="13">
        <f t="shared" si="68"/>
        <v>41730.998402777775</v>
      </c>
      <c r="U839" s="13">
        <f t="shared" si="69"/>
        <v>41760.998402777775</v>
      </c>
    </row>
    <row r="840" spans="1:21" ht="43.5" x14ac:dyDescent="0.3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>
        <f t="shared" si="65"/>
        <v>145.4</v>
      </c>
      <c r="P840">
        <f t="shared" si="66"/>
        <v>146</v>
      </c>
      <c r="Q840" s="16">
        <f t="shared" si="67"/>
        <v>47.672131147540981</v>
      </c>
      <c r="R840" s="9" t="s">
        <v>8330</v>
      </c>
      <c r="S840" t="s">
        <v>8331</v>
      </c>
      <c r="T840" s="13">
        <f t="shared" si="68"/>
        <v>40895.897974537038</v>
      </c>
      <c r="U840" s="13">
        <f t="shared" si="69"/>
        <v>40925.897974537038</v>
      </c>
    </row>
    <row r="841" spans="1:21" ht="43.5" x14ac:dyDescent="0.3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>
        <f t="shared" si="65"/>
        <v>116.61660000000001</v>
      </c>
      <c r="P841">
        <f t="shared" si="66"/>
        <v>117</v>
      </c>
      <c r="Q841" s="16">
        <f t="shared" si="67"/>
        <v>60.737812499999997</v>
      </c>
      <c r="R841" s="9" t="s">
        <v>8330</v>
      </c>
      <c r="S841" t="s">
        <v>8331</v>
      </c>
      <c r="T841" s="13">
        <f t="shared" si="68"/>
        <v>41144.763379629629</v>
      </c>
      <c r="U841" s="13">
        <f t="shared" si="69"/>
        <v>41174.763379629629</v>
      </c>
    </row>
    <row r="842" spans="1:21" ht="43.5" x14ac:dyDescent="0.3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>
        <f t="shared" si="65"/>
        <v>120.4166</v>
      </c>
      <c r="P842">
        <f t="shared" si="66"/>
        <v>121</v>
      </c>
      <c r="Q842" s="16">
        <f t="shared" si="67"/>
        <v>63.37715789473684</v>
      </c>
      <c r="R842" s="9" t="s">
        <v>8330</v>
      </c>
      <c r="S842" t="s">
        <v>8332</v>
      </c>
      <c r="T842" s="13">
        <f t="shared" si="68"/>
        <v>42607.226701388892</v>
      </c>
      <c r="U842" s="13">
        <f t="shared" si="69"/>
        <v>42637.226701388892</v>
      </c>
    </row>
    <row r="843" spans="1:21" ht="58" x14ac:dyDescent="0.3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>
        <f t="shared" si="65"/>
        <v>101.32000000000001</v>
      </c>
      <c r="P843">
        <f t="shared" si="66"/>
        <v>102</v>
      </c>
      <c r="Q843" s="16">
        <f t="shared" si="67"/>
        <v>53.893617021276597</v>
      </c>
      <c r="R843" s="9" t="s">
        <v>8330</v>
      </c>
      <c r="S843" t="s">
        <v>8332</v>
      </c>
      <c r="T843" s="13">
        <f t="shared" si="68"/>
        <v>41923.838692129626</v>
      </c>
      <c r="U843" s="13">
        <f t="shared" si="69"/>
        <v>41953.88035879629</v>
      </c>
    </row>
    <row r="844" spans="1:21" ht="43.5" x14ac:dyDescent="0.3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>
        <f t="shared" si="65"/>
        <v>104.32</v>
      </c>
      <c r="P844">
        <f t="shared" si="66"/>
        <v>105</v>
      </c>
      <c r="Q844" s="16">
        <f t="shared" si="67"/>
        <v>66.871794871794876</v>
      </c>
      <c r="R844" s="9" t="s">
        <v>8330</v>
      </c>
      <c r="S844" t="s">
        <v>8332</v>
      </c>
      <c r="T844" s="13">
        <f t="shared" si="68"/>
        <v>41526.592395833337</v>
      </c>
      <c r="U844" s="13">
        <f t="shared" si="69"/>
        <v>41561.165972222225</v>
      </c>
    </row>
    <row r="845" spans="1:21" ht="43.5" x14ac:dyDescent="0.3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>
        <f t="shared" si="65"/>
        <v>267.13333333333333</v>
      </c>
      <c r="P845">
        <f t="shared" si="66"/>
        <v>268</v>
      </c>
      <c r="Q845" s="16">
        <f t="shared" si="67"/>
        <v>63.102362204724407</v>
      </c>
      <c r="R845" s="9" t="s">
        <v>8330</v>
      </c>
      <c r="S845" t="s">
        <v>8332</v>
      </c>
      <c r="T845" s="13">
        <f t="shared" si="68"/>
        <v>42695.257870370369</v>
      </c>
      <c r="U845" s="13">
        <f t="shared" si="69"/>
        <v>42712.333333333328</v>
      </c>
    </row>
    <row r="846" spans="1:21" ht="58" x14ac:dyDescent="0.3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>
        <f t="shared" si="65"/>
        <v>194.13333333333333</v>
      </c>
      <c r="P846">
        <f t="shared" si="66"/>
        <v>195</v>
      </c>
      <c r="Q846" s="16">
        <f t="shared" si="67"/>
        <v>36.628930817610062</v>
      </c>
      <c r="R846" s="9" t="s">
        <v>8330</v>
      </c>
      <c r="S846" t="s">
        <v>8332</v>
      </c>
      <c r="T846" s="13">
        <f t="shared" si="68"/>
        <v>41905.684629629628</v>
      </c>
      <c r="U846" s="13">
        <f t="shared" si="69"/>
        <v>41944.207638888889</v>
      </c>
    </row>
    <row r="847" spans="1:21" ht="43.5" x14ac:dyDescent="0.3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>
        <f t="shared" si="65"/>
        <v>120.3802</v>
      </c>
      <c r="P847">
        <f t="shared" si="66"/>
        <v>121</v>
      </c>
      <c r="Q847" s="16">
        <f t="shared" si="67"/>
        <v>34.005706214689269</v>
      </c>
      <c r="R847" s="9" t="s">
        <v>8330</v>
      </c>
      <c r="S847" t="s">
        <v>8332</v>
      </c>
      <c r="T847" s="13">
        <f t="shared" si="68"/>
        <v>42578.205972222218</v>
      </c>
      <c r="U847" s="13">
        <f t="shared" si="69"/>
        <v>42618.165972222225</v>
      </c>
    </row>
    <row r="848" spans="1:21" ht="43.5" x14ac:dyDescent="0.3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>
        <f t="shared" si="65"/>
        <v>122.00090909090908</v>
      </c>
      <c r="P848">
        <f t="shared" si="66"/>
        <v>123</v>
      </c>
      <c r="Q848" s="16">
        <f t="shared" si="67"/>
        <v>28.553404255319148</v>
      </c>
      <c r="R848" s="9" t="s">
        <v>8330</v>
      </c>
      <c r="S848" t="s">
        <v>8332</v>
      </c>
      <c r="T848" s="13">
        <f t="shared" si="68"/>
        <v>41694.391840277778</v>
      </c>
      <c r="U848" s="13">
        <f t="shared" si="69"/>
        <v>41708.583333333336</v>
      </c>
    </row>
    <row r="849" spans="1:21" ht="29" x14ac:dyDescent="0.3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>
        <f t="shared" si="65"/>
        <v>100</v>
      </c>
      <c r="P849">
        <f t="shared" si="66"/>
        <v>100</v>
      </c>
      <c r="Q849" s="16">
        <f t="shared" si="67"/>
        <v>10</v>
      </c>
      <c r="R849" s="9" t="s">
        <v>8330</v>
      </c>
      <c r="S849" t="s">
        <v>8332</v>
      </c>
      <c r="T849" s="13">
        <f t="shared" si="68"/>
        <v>42165.79833333334</v>
      </c>
      <c r="U849" s="13">
        <f t="shared" si="69"/>
        <v>42195.79833333334</v>
      </c>
    </row>
    <row r="850" spans="1:21" ht="43.5" x14ac:dyDescent="0.3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>
        <f t="shared" si="65"/>
        <v>100</v>
      </c>
      <c r="P850">
        <f t="shared" si="66"/>
        <v>100</v>
      </c>
      <c r="Q850" s="16">
        <f t="shared" si="67"/>
        <v>18.75</v>
      </c>
      <c r="R850" s="9" t="s">
        <v>8330</v>
      </c>
      <c r="S850" t="s">
        <v>8332</v>
      </c>
      <c r="T850" s="13">
        <f t="shared" si="68"/>
        <v>42078.792048611111</v>
      </c>
      <c r="U850" s="13">
        <f t="shared" si="69"/>
        <v>42108.792048611111</v>
      </c>
    </row>
    <row r="851" spans="1:21" ht="58" x14ac:dyDescent="0.3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>
        <f t="shared" si="65"/>
        <v>119.9</v>
      </c>
      <c r="P851">
        <f t="shared" si="66"/>
        <v>120</v>
      </c>
      <c r="Q851" s="16">
        <f t="shared" si="67"/>
        <v>41.704347826086959</v>
      </c>
      <c r="R851" s="9" t="s">
        <v>8330</v>
      </c>
      <c r="S851" t="s">
        <v>8332</v>
      </c>
      <c r="T851" s="13">
        <f t="shared" si="68"/>
        <v>42051.148888888885</v>
      </c>
      <c r="U851" s="13">
        <f t="shared" si="69"/>
        <v>42079.107222222221</v>
      </c>
    </row>
    <row r="852" spans="1:21" ht="43.5" x14ac:dyDescent="0.3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>
        <f t="shared" si="65"/>
        <v>155.17499999999998</v>
      </c>
      <c r="P852">
        <f t="shared" si="66"/>
        <v>156</v>
      </c>
      <c r="Q852" s="16">
        <f t="shared" si="67"/>
        <v>46.669172932330824</v>
      </c>
      <c r="R852" s="9" t="s">
        <v>8330</v>
      </c>
      <c r="S852" t="s">
        <v>8332</v>
      </c>
      <c r="T852" s="13">
        <f t="shared" si="68"/>
        <v>42452.827743055561</v>
      </c>
      <c r="U852" s="13">
        <f t="shared" si="69"/>
        <v>42485.207638888889</v>
      </c>
    </row>
    <row r="853" spans="1:21" ht="43.5" x14ac:dyDescent="0.3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>
        <f t="shared" si="65"/>
        <v>130.44999999999999</v>
      </c>
      <c r="P853">
        <f t="shared" si="66"/>
        <v>131</v>
      </c>
      <c r="Q853" s="16">
        <f t="shared" si="67"/>
        <v>37.271428571428572</v>
      </c>
      <c r="R853" s="9" t="s">
        <v>8330</v>
      </c>
      <c r="S853" t="s">
        <v>8332</v>
      </c>
      <c r="T853" s="13">
        <f t="shared" si="68"/>
        <v>42522.880243055552</v>
      </c>
      <c r="U853" s="13">
        <f t="shared" si="69"/>
        <v>42582.822916666672</v>
      </c>
    </row>
    <row r="854" spans="1:21" ht="29" x14ac:dyDescent="0.3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>
        <f t="shared" si="65"/>
        <v>104.97142857142859</v>
      </c>
      <c r="P854">
        <f t="shared" si="66"/>
        <v>105</v>
      </c>
      <c r="Q854" s="16">
        <f t="shared" si="67"/>
        <v>59.258064516129032</v>
      </c>
      <c r="R854" s="9" t="s">
        <v>8330</v>
      </c>
      <c r="S854" t="s">
        <v>8332</v>
      </c>
      <c r="T854" s="13">
        <f t="shared" si="68"/>
        <v>42656.805497685185</v>
      </c>
      <c r="U854" s="13">
        <f t="shared" si="69"/>
        <v>42667.875</v>
      </c>
    </row>
    <row r="855" spans="1:21" ht="43.5" x14ac:dyDescent="0.3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>
        <f t="shared" si="65"/>
        <v>100</v>
      </c>
      <c r="P855">
        <f t="shared" si="66"/>
        <v>100</v>
      </c>
      <c r="Q855" s="16">
        <f t="shared" si="67"/>
        <v>30</v>
      </c>
      <c r="R855" s="9" t="s">
        <v>8330</v>
      </c>
      <c r="S855" t="s">
        <v>8332</v>
      </c>
      <c r="T855" s="13">
        <f t="shared" si="68"/>
        <v>42021.832280092596</v>
      </c>
      <c r="U855" s="13">
        <f t="shared" si="69"/>
        <v>42051.832280092596</v>
      </c>
    </row>
    <row r="856" spans="1:21" ht="43.5" x14ac:dyDescent="0.3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>
        <f t="shared" si="65"/>
        <v>118.2205035971223</v>
      </c>
      <c r="P856">
        <f t="shared" si="66"/>
        <v>119</v>
      </c>
      <c r="Q856" s="16">
        <f t="shared" si="67"/>
        <v>65.8623246492986</v>
      </c>
      <c r="R856" s="9" t="s">
        <v>8330</v>
      </c>
      <c r="S856" t="s">
        <v>8332</v>
      </c>
      <c r="T856" s="13">
        <f t="shared" si="68"/>
        <v>42702.212337962963</v>
      </c>
      <c r="U856" s="13">
        <f t="shared" si="69"/>
        <v>42732.212337962963</v>
      </c>
    </row>
    <row r="857" spans="1:21" ht="29" x14ac:dyDescent="0.3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>
        <f t="shared" si="65"/>
        <v>103.44827586206897</v>
      </c>
      <c r="P857">
        <f t="shared" si="66"/>
        <v>104</v>
      </c>
      <c r="Q857" s="16">
        <f t="shared" si="67"/>
        <v>31.914893617021278</v>
      </c>
      <c r="R857" s="9" t="s">
        <v>8330</v>
      </c>
      <c r="S857" t="s">
        <v>8332</v>
      </c>
      <c r="T857" s="13">
        <f t="shared" si="68"/>
        <v>42545.125196759262</v>
      </c>
      <c r="U857" s="13">
        <f t="shared" si="69"/>
        <v>42575.125196759262</v>
      </c>
    </row>
    <row r="858" spans="1:21" ht="58" x14ac:dyDescent="0.3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>
        <f t="shared" si="65"/>
        <v>218.00000000000003</v>
      </c>
      <c r="P858">
        <f t="shared" si="66"/>
        <v>218</v>
      </c>
      <c r="Q858" s="16">
        <f t="shared" si="67"/>
        <v>19.464285714285715</v>
      </c>
      <c r="R858" s="9" t="s">
        <v>8330</v>
      </c>
      <c r="S858" t="s">
        <v>8332</v>
      </c>
      <c r="T858" s="13">
        <f t="shared" si="68"/>
        <v>42609.311990740738</v>
      </c>
      <c r="U858" s="13">
        <f t="shared" si="69"/>
        <v>42668.791666666672</v>
      </c>
    </row>
    <row r="859" spans="1:21" ht="43.5" x14ac:dyDescent="0.3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>
        <f t="shared" si="65"/>
        <v>100</v>
      </c>
      <c r="P859">
        <f t="shared" si="66"/>
        <v>100</v>
      </c>
      <c r="Q859" s="16">
        <f t="shared" si="67"/>
        <v>50</v>
      </c>
      <c r="R859" s="9" t="s">
        <v>8330</v>
      </c>
      <c r="S859" t="s">
        <v>8332</v>
      </c>
      <c r="T859" s="13">
        <f t="shared" si="68"/>
        <v>42291.581377314811</v>
      </c>
      <c r="U859" s="13">
        <f t="shared" si="69"/>
        <v>42333.623043981483</v>
      </c>
    </row>
    <row r="860" spans="1:21" ht="43.5" x14ac:dyDescent="0.3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>
        <f t="shared" si="65"/>
        <v>144.00583333333333</v>
      </c>
      <c r="P860">
        <f t="shared" si="66"/>
        <v>145</v>
      </c>
      <c r="Q860" s="16">
        <f t="shared" si="67"/>
        <v>22.737763157894737</v>
      </c>
      <c r="R860" s="9" t="s">
        <v>8330</v>
      </c>
      <c r="S860" t="s">
        <v>8332</v>
      </c>
      <c r="T860" s="13">
        <f t="shared" si="68"/>
        <v>42079.745578703703</v>
      </c>
      <c r="U860" s="13">
        <f t="shared" si="69"/>
        <v>42109.957638888889</v>
      </c>
    </row>
    <row r="861" spans="1:21" ht="43.5" x14ac:dyDescent="0.3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>
        <f t="shared" si="65"/>
        <v>104.67500000000001</v>
      </c>
      <c r="P861">
        <f t="shared" si="66"/>
        <v>105</v>
      </c>
      <c r="Q861" s="16">
        <f t="shared" si="67"/>
        <v>42.724489795918366</v>
      </c>
      <c r="R861" s="9" t="s">
        <v>8330</v>
      </c>
      <c r="S861" t="s">
        <v>8332</v>
      </c>
      <c r="T861" s="13">
        <f t="shared" si="68"/>
        <v>42128.820231481484</v>
      </c>
      <c r="U861" s="13">
        <f t="shared" si="69"/>
        <v>42159</v>
      </c>
    </row>
    <row r="862" spans="1:21" ht="43.5" x14ac:dyDescent="0.3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>
        <f t="shared" si="65"/>
        <v>18.142857142857142</v>
      </c>
      <c r="P862">
        <f t="shared" si="66"/>
        <v>19</v>
      </c>
      <c r="Q862" s="16">
        <f t="shared" si="67"/>
        <v>52.916666666666664</v>
      </c>
      <c r="R862" s="9" t="s">
        <v>8330</v>
      </c>
      <c r="S862" t="s">
        <v>8333</v>
      </c>
      <c r="T862" s="13">
        <f t="shared" si="68"/>
        <v>41570.482789351852</v>
      </c>
      <c r="U862" s="13">
        <f t="shared" si="69"/>
        <v>41600.524456018517</v>
      </c>
    </row>
    <row r="863" spans="1:21" ht="43.5" x14ac:dyDescent="0.3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>
        <f t="shared" si="65"/>
        <v>2.2444444444444445</v>
      </c>
      <c r="P863">
        <f t="shared" si="66"/>
        <v>3</v>
      </c>
      <c r="Q863" s="16">
        <f t="shared" si="67"/>
        <v>50.5</v>
      </c>
      <c r="R863" s="9" t="s">
        <v>8330</v>
      </c>
      <c r="S863" t="s">
        <v>8333</v>
      </c>
      <c r="T863" s="13">
        <f t="shared" si="68"/>
        <v>42599.965324074074</v>
      </c>
      <c r="U863" s="13">
        <f t="shared" si="69"/>
        <v>42629.965324074074</v>
      </c>
    </row>
    <row r="864" spans="1:21" ht="43.5" x14ac:dyDescent="0.3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>
        <f t="shared" si="65"/>
        <v>0.33999999999999997</v>
      </c>
      <c r="P864">
        <f t="shared" si="66"/>
        <v>1</v>
      </c>
      <c r="Q864" s="16">
        <f t="shared" si="67"/>
        <v>42.5</v>
      </c>
      <c r="R864" s="9" t="s">
        <v>8330</v>
      </c>
      <c r="S864" t="s">
        <v>8333</v>
      </c>
      <c r="T864" s="13">
        <f t="shared" si="68"/>
        <v>41559.5549537037</v>
      </c>
      <c r="U864" s="13">
        <f t="shared" si="69"/>
        <v>41589.596620370372</v>
      </c>
    </row>
    <row r="865" spans="1:21" ht="43.5" x14ac:dyDescent="0.3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>
        <f t="shared" si="65"/>
        <v>4.5</v>
      </c>
      <c r="P865">
        <f t="shared" si="66"/>
        <v>5</v>
      </c>
      <c r="Q865" s="16">
        <f t="shared" si="67"/>
        <v>18</v>
      </c>
      <c r="R865" s="9" t="s">
        <v>8330</v>
      </c>
      <c r="S865" t="s">
        <v>8333</v>
      </c>
      <c r="T865" s="13">
        <f t="shared" si="68"/>
        <v>40921.117662037039</v>
      </c>
      <c r="U865" s="13">
        <f t="shared" si="69"/>
        <v>40951.117662037039</v>
      </c>
    </row>
    <row r="866" spans="1:21" ht="43.5" x14ac:dyDescent="0.3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>
        <f t="shared" si="65"/>
        <v>41.53846153846154</v>
      </c>
      <c r="P866">
        <f t="shared" si="66"/>
        <v>42</v>
      </c>
      <c r="Q866" s="16">
        <f t="shared" si="67"/>
        <v>34.177215189873415</v>
      </c>
      <c r="R866" s="9" t="s">
        <v>8330</v>
      </c>
      <c r="S866" t="s">
        <v>8333</v>
      </c>
      <c r="T866" s="13">
        <f t="shared" si="68"/>
        <v>41541.106921296298</v>
      </c>
      <c r="U866" s="13">
        <f t="shared" si="69"/>
        <v>41563.415972222225</v>
      </c>
    </row>
    <row r="867" spans="1:21" ht="43.5" x14ac:dyDescent="0.3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>
        <f t="shared" si="65"/>
        <v>2.0454545454545454</v>
      </c>
      <c r="P867">
        <f t="shared" si="66"/>
        <v>3</v>
      </c>
      <c r="Q867" s="16">
        <f t="shared" si="67"/>
        <v>22.5</v>
      </c>
      <c r="R867" s="9" t="s">
        <v>8330</v>
      </c>
      <c r="S867" t="s">
        <v>8333</v>
      </c>
      <c r="T867" s="13">
        <f t="shared" si="68"/>
        <v>41230.77311342593</v>
      </c>
      <c r="U867" s="13">
        <f t="shared" si="69"/>
        <v>41290.77311342593</v>
      </c>
    </row>
    <row r="868" spans="1:21" ht="43.5" x14ac:dyDescent="0.3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>
        <f t="shared" si="65"/>
        <v>18.285714285714285</v>
      </c>
      <c r="P868">
        <f t="shared" si="66"/>
        <v>19</v>
      </c>
      <c r="Q868" s="16">
        <f t="shared" si="67"/>
        <v>58.18181818181818</v>
      </c>
      <c r="R868" s="9" t="s">
        <v>8330</v>
      </c>
      <c r="S868" t="s">
        <v>8333</v>
      </c>
      <c r="T868" s="13">
        <f t="shared" si="68"/>
        <v>42025.637939814813</v>
      </c>
      <c r="U868" s="13">
        <f t="shared" si="69"/>
        <v>42063.631944444445</v>
      </c>
    </row>
    <row r="869" spans="1:21" ht="58" x14ac:dyDescent="0.3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>
        <f t="shared" si="65"/>
        <v>24.02</v>
      </c>
      <c r="P869">
        <f t="shared" si="66"/>
        <v>25</v>
      </c>
      <c r="Q869" s="16">
        <f t="shared" si="67"/>
        <v>109.18181818181819</v>
      </c>
      <c r="R869" s="9" t="s">
        <v>8330</v>
      </c>
      <c r="S869" t="s">
        <v>8333</v>
      </c>
      <c r="T869" s="13">
        <f t="shared" si="68"/>
        <v>40088.105393518519</v>
      </c>
      <c r="U869" s="13">
        <f t="shared" si="69"/>
        <v>40148.207638888889</v>
      </c>
    </row>
    <row r="870" spans="1:21" ht="58" x14ac:dyDescent="0.3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>
        <f t="shared" si="65"/>
        <v>0.1111111111111111</v>
      </c>
      <c r="P870">
        <f t="shared" si="66"/>
        <v>1</v>
      </c>
      <c r="Q870" s="16">
        <f t="shared" si="67"/>
        <v>50</v>
      </c>
      <c r="R870" s="9" t="s">
        <v>8330</v>
      </c>
      <c r="S870" t="s">
        <v>8333</v>
      </c>
      <c r="T870" s="13">
        <f t="shared" si="68"/>
        <v>41616.027754629627</v>
      </c>
      <c r="U870" s="13">
        <f t="shared" si="69"/>
        <v>41646.027754629627</v>
      </c>
    </row>
    <row r="871" spans="1:21" ht="58" x14ac:dyDescent="0.3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>
        <f t="shared" si="65"/>
        <v>11.818181818181818</v>
      </c>
      <c r="P871">
        <f t="shared" si="66"/>
        <v>12</v>
      </c>
      <c r="Q871" s="16">
        <f t="shared" si="67"/>
        <v>346.66666666666669</v>
      </c>
      <c r="R871" s="9" t="s">
        <v>8330</v>
      </c>
      <c r="S871" t="s">
        <v>8333</v>
      </c>
      <c r="T871" s="13">
        <f t="shared" si="68"/>
        <v>41342.845567129632</v>
      </c>
      <c r="U871" s="13">
        <f t="shared" si="69"/>
        <v>41372.803900462961</v>
      </c>
    </row>
    <row r="872" spans="1:21" ht="43.5" x14ac:dyDescent="0.3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>
        <f t="shared" si="65"/>
        <v>0.31</v>
      </c>
      <c r="P872">
        <f t="shared" si="66"/>
        <v>1</v>
      </c>
      <c r="Q872" s="16">
        <f t="shared" si="67"/>
        <v>12.4</v>
      </c>
      <c r="R872" s="9" t="s">
        <v>8330</v>
      </c>
      <c r="S872" t="s">
        <v>8333</v>
      </c>
      <c r="T872" s="13">
        <f t="shared" si="68"/>
        <v>41488.022256944445</v>
      </c>
      <c r="U872" s="13">
        <f t="shared" si="69"/>
        <v>41518.022256944445</v>
      </c>
    </row>
    <row r="873" spans="1:21" ht="58" x14ac:dyDescent="0.3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>
        <f t="shared" si="65"/>
        <v>5.416666666666667</v>
      </c>
      <c r="P873">
        <f t="shared" si="66"/>
        <v>6</v>
      </c>
      <c r="Q873" s="16">
        <f t="shared" si="67"/>
        <v>27.083333333333332</v>
      </c>
      <c r="R873" s="9" t="s">
        <v>8330</v>
      </c>
      <c r="S873" t="s">
        <v>8333</v>
      </c>
      <c r="T873" s="13">
        <f t="shared" si="68"/>
        <v>41577.561284722222</v>
      </c>
      <c r="U873" s="13">
        <f t="shared" si="69"/>
        <v>41607.602951388886</v>
      </c>
    </row>
    <row r="874" spans="1:21" ht="43.5" x14ac:dyDescent="0.3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>
        <f t="shared" si="65"/>
        <v>0.8125</v>
      </c>
      <c r="P874">
        <f t="shared" si="66"/>
        <v>1</v>
      </c>
      <c r="Q874" s="16">
        <f t="shared" si="67"/>
        <v>32.5</v>
      </c>
      <c r="R874" s="9" t="s">
        <v>8330</v>
      </c>
      <c r="S874" t="s">
        <v>8333</v>
      </c>
      <c r="T874" s="13">
        <f t="shared" si="68"/>
        <v>40567.825543981482</v>
      </c>
      <c r="U874" s="13">
        <f t="shared" si="69"/>
        <v>40612.825543981482</v>
      </c>
    </row>
    <row r="875" spans="1:21" ht="29" x14ac:dyDescent="0.3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>
        <f t="shared" si="65"/>
        <v>1.2857142857142856</v>
      </c>
      <c r="P875">
        <f t="shared" si="66"/>
        <v>2</v>
      </c>
      <c r="Q875" s="16">
        <f t="shared" si="67"/>
        <v>9</v>
      </c>
      <c r="R875" s="9" t="s">
        <v>8330</v>
      </c>
      <c r="S875" t="s">
        <v>8333</v>
      </c>
      <c r="T875" s="13">
        <f t="shared" si="68"/>
        <v>41184.167129629634</v>
      </c>
      <c r="U875" s="13">
        <f t="shared" si="69"/>
        <v>41224.208796296298</v>
      </c>
    </row>
    <row r="876" spans="1:21" ht="58" x14ac:dyDescent="0.3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>
        <f t="shared" si="65"/>
        <v>24.333333333333336</v>
      </c>
      <c r="P876">
        <f t="shared" si="66"/>
        <v>25</v>
      </c>
      <c r="Q876" s="16">
        <f t="shared" si="67"/>
        <v>34.761904761904759</v>
      </c>
      <c r="R876" s="9" t="s">
        <v>8330</v>
      </c>
      <c r="S876" t="s">
        <v>8333</v>
      </c>
      <c r="T876" s="13">
        <f t="shared" si="68"/>
        <v>41368.583726851852</v>
      </c>
      <c r="U876" s="13">
        <f t="shared" si="69"/>
        <v>41398.583726851852</v>
      </c>
    </row>
    <row r="877" spans="1:21" ht="58" x14ac:dyDescent="0.3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>
        <f t="shared" si="65"/>
        <v>0</v>
      </c>
      <c r="P877">
        <f t="shared" si="66"/>
        <v>0</v>
      </c>
      <c r="Q877" s="16" t="e">
        <f t="shared" si="67"/>
        <v>#DIV/0!</v>
      </c>
      <c r="R877" s="9" t="s">
        <v>8330</v>
      </c>
      <c r="S877" t="s">
        <v>8333</v>
      </c>
      <c r="T877" s="13">
        <f t="shared" si="68"/>
        <v>42248.723738425921</v>
      </c>
      <c r="U877" s="13">
        <f t="shared" si="69"/>
        <v>42268.723738425921</v>
      </c>
    </row>
    <row r="878" spans="1:21" ht="29" x14ac:dyDescent="0.3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>
        <f t="shared" si="65"/>
        <v>40.799492385786799</v>
      </c>
      <c r="P878">
        <f t="shared" si="66"/>
        <v>41</v>
      </c>
      <c r="Q878" s="16">
        <f t="shared" si="67"/>
        <v>28.577777777777779</v>
      </c>
      <c r="R878" s="9" t="s">
        <v>8330</v>
      </c>
      <c r="S878" t="s">
        <v>8333</v>
      </c>
      <c r="T878" s="13">
        <f t="shared" si="68"/>
        <v>41276.496840277774</v>
      </c>
      <c r="U878" s="13">
        <f t="shared" si="69"/>
        <v>41309.496840277774</v>
      </c>
    </row>
    <row r="879" spans="1:21" ht="58" x14ac:dyDescent="0.3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>
        <f t="shared" si="65"/>
        <v>67.55</v>
      </c>
      <c r="P879">
        <f t="shared" si="66"/>
        <v>68</v>
      </c>
      <c r="Q879" s="16">
        <f t="shared" si="67"/>
        <v>46.586206896551722</v>
      </c>
      <c r="R879" s="9" t="s">
        <v>8330</v>
      </c>
      <c r="S879" t="s">
        <v>8333</v>
      </c>
      <c r="T879" s="13">
        <f t="shared" si="68"/>
        <v>41597.788888888892</v>
      </c>
      <c r="U879" s="13">
        <f t="shared" si="69"/>
        <v>41627.788888888892</v>
      </c>
    </row>
    <row r="880" spans="1:21" ht="43.5" x14ac:dyDescent="0.3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>
        <f t="shared" si="65"/>
        <v>1.3</v>
      </c>
      <c r="P880">
        <f t="shared" si="66"/>
        <v>2</v>
      </c>
      <c r="Q880" s="16">
        <f t="shared" si="67"/>
        <v>32.5</v>
      </c>
      <c r="R880" s="9" t="s">
        <v>8330</v>
      </c>
      <c r="S880" t="s">
        <v>8333</v>
      </c>
      <c r="T880" s="13">
        <f t="shared" si="68"/>
        <v>40505.232916666668</v>
      </c>
      <c r="U880" s="13">
        <f t="shared" si="69"/>
        <v>40535.232916666668</v>
      </c>
    </row>
    <row r="881" spans="1:21" ht="43.5" x14ac:dyDescent="0.3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>
        <f t="shared" si="65"/>
        <v>30.666666666666664</v>
      </c>
      <c r="P881">
        <f t="shared" si="66"/>
        <v>31</v>
      </c>
      <c r="Q881" s="16">
        <f t="shared" si="67"/>
        <v>21.466666666666665</v>
      </c>
      <c r="R881" s="9" t="s">
        <v>8330</v>
      </c>
      <c r="S881" t="s">
        <v>8333</v>
      </c>
      <c r="T881" s="13">
        <f t="shared" si="68"/>
        <v>41037.829918981479</v>
      </c>
      <c r="U881" s="13">
        <f t="shared" si="69"/>
        <v>41058.829918981479</v>
      </c>
    </row>
    <row r="882" spans="1:21" ht="43.5" x14ac:dyDescent="0.3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>
        <f t="shared" si="65"/>
        <v>2.9894179894179893</v>
      </c>
      <c r="P882">
        <f t="shared" si="66"/>
        <v>3</v>
      </c>
      <c r="Q882" s="16">
        <f t="shared" si="67"/>
        <v>14.125</v>
      </c>
      <c r="R882" s="9" t="s">
        <v>8330</v>
      </c>
      <c r="S882" t="s">
        <v>8334</v>
      </c>
      <c r="T882" s="13">
        <f t="shared" si="68"/>
        <v>41179.32104166667</v>
      </c>
      <c r="U882" s="13">
        <f t="shared" si="69"/>
        <v>41212.32104166667</v>
      </c>
    </row>
    <row r="883" spans="1:21" ht="43.5" x14ac:dyDescent="0.3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>
        <f t="shared" si="65"/>
        <v>0.8</v>
      </c>
      <c r="P883">
        <f t="shared" si="66"/>
        <v>1</v>
      </c>
      <c r="Q883" s="16">
        <f t="shared" si="67"/>
        <v>30</v>
      </c>
      <c r="R883" s="9" t="s">
        <v>8330</v>
      </c>
      <c r="S883" t="s">
        <v>8334</v>
      </c>
      <c r="T883" s="13">
        <f t="shared" si="68"/>
        <v>40877.25099537037</v>
      </c>
      <c r="U883" s="13">
        <f t="shared" si="69"/>
        <v>40922.25099537037</v>
      </c>
    </row>
    <row r="884" spans="1:21" ht="43.5" x14ac:dyDescent="0.3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>
        <f t="shared" si="65"/>
        <v>20.133333333333333</v>
      </c>
      <c r="P884">
        <f t="shared" si="66"/>
        <v>21</v>
      </c>
      <c r="Q884" s="16">
        <f t="shared" si="67"/>
        <v>21.571428571428573</v>
      </c>
      <c r="R884" s="9" t="s">
        <v>8330</v>
      </c>
      <c r="S884" t="s">
        <v>8334</v>
      </c>
      <c r="T884" s="13">
        <f t="shared" si="68"/>
        <v>40759.860532407409</v>
      </c>
      <c r="U884" s="13">
        <f t="shared" si="69"/>
        <v>40792.860532407409</v>
      </c>
    </row>
    <row r="885" spans="1:21" ht="58" x14ac:dyDescent="0.3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>
        <f t="shared" si="65"/>
        <v>40.020000000000003</v>
      </c>
      <c r="P885">
        <f t="shared" si="66"/>
        <v>41</v>
      </c>
      <c r="Q885" s="16">
        <f t="shared" si="67"/>
        <v>83.375</v>
      </c>
      <c r="R885" s="9" t="s">
        <v>8330</v>
      </c>
      <c r="S885" t="s">
        <v>8334</v>
      </c>
      <c r="T885" s="13">
        <f t="shared" si="68"/>
        <v>42371.935590277775</v>
      </c>
      <c r="U885" s="13">
        <f t="shared" si="69"/>
        <v>42431.935590277775</v>
      </c>
    </row>
    <row r="886" spans="1:21" ht="43.5" x14ac:dyDescent="0.3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>
        <f t="shared" si="65"/>
        <v>1</v>
      </c>
      <c r="P886">
        <f t="shared" si="66"/>
        <v>1</v>
      </c>
      <c r="Q886" s="16">
        <f t="shared" si="67"/>
        <v>10</v>
      </c>
      <c r="R886" s="9" t="s">
        <v>8330</v>
      </c>
      <c r="S886" t="s">
        <v>8334</v>
      </c>
      <c r="T886" s="13">
        <f t="shared" si="68"/>
        <v>40981.802615740737</v>
      </c>
      <c r="U886" s="13">
        <f t="shared" si="69"/>
        <v>41041.104861111111</v>
      </c>
    </row>
    <row r="887" spans="1:21" ht="43.5" x14ac:dyDescent="0.3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>
        <f t="shared" si="65"/>
        <v>75</v>
      </c>
      <c r="P887">
        <f t="shared" si="66"/>
        <v>75</v>
      </c>
      <c r="Q887" s="16">
        <f t="shared" si="67"/>
        <v>35.714285714285715</v>
      </c>
      <c r="R887" s="9" t="s">
        <v>8330</v>
      </c>
      <c r="S887" t="s">
        <v>8334</v>
      </c>
      <c r="T887" s="13">
        <f t="shared" si="68"/>
        <v>42713.941099537042</v>
      </c>
      <c r="U887" s="13">
        <f t="shared" si="69"/>
        <v>42734.941099537042</v>
      </c>
    </row>
    <row r="888" spans="1:21" ht="58" x14ac:dyDescent="0.3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>
        <f t="shared" si="65"/>
        <v>41</v>
      </c>
      <c r="P888">
        <f t="shared" si="66"/>
        <v>41</v>
      </c>
      <c r="Q888" s="16">
        <f t="shared" si="67"/>
        <v>29.285714285714285</v>
      </c>
      <c r="R888" s="9" t="s">
        <v>8330</v>
      </c>
      <c r="S888" t="s">
        <v>8334</v>
      </c>
      <c r="T888" s="13">
        <f t="shared" si="68"/>
        <v>42603.870520833334</v>
      </c>
      <c r="U888" s="13">
        <f t="shared" si="69"/>
        <v>42628.870520833334</v>
      </c>
    </row>
    <row r="889" spans="1:21" ht="43.5" x14ac:dyDescent="0.3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>
        <f t="shared" si="65"/>
        <v>0</v>
      </c>
      <c r="P889">
        <f t="shared" si="66"/>
        <v>0</v>
      </c>
      <c r="Q889" s="16" t="e">
        <f t="shared" si="67"/>
        <v>#DIV/0!</v>
      </c>
      <c r="R889" s="9" t="s">
        <v>8330</v>
      </c>
      <c r="S889" t="s">
        <v>8334</v>
      </c>
      <c r="T889" s="13">
        <f t="shared" si="68"/>
        <v>41026.958969907406</v>
      </c>
      <c r="U889" s="13">
        <f t="shared" si="69"/>
        <v>41056.958969907406</v>
      </c>
    </row>
    <row r="890" spans="1:21" ht="58" x14ac:dyDescent="0.3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>
        <f t="shared" si="65"/>
        <v>7.1999999999999993</v>
      </c>
      <c r="P890">
        <f t="shared" si="66"/>
        <v>8</v>
      </c>
      <c r="Q890" s="16">
        <f t="shared" si="67"/>
        <v>18</v>
      </c>
      <c r="R890" s="9" t="s">
        <v>8330</v>
      </c>
      <c r="S890" t="s">
        <v>8334</v>
      </c>
      <c r="T890" s="13">
        <f t="shared" si="68"/>
        <v>40751.753298611111</v>
      </c>
      <c r="U890" s="13">
        <f t="shared" si="69"/>
        <v>40787.25</v>
      </c>
    </row>
    <row r="891" spans="1:21" ht="43.5" x14ac:dyDescent="0.3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>
        <f t="shared" si="65"/>
        <v>9.4412800000000008</v>
      </c>
      <c r="P891">
        <f t="shared" si="66"/>
        <v>10</v>
      </c>
      <c r="Q891" s="16">
        <f t="shared" si="67"/>
        <v>73.760000000000005</v>
      </c>
      <c r="R891" s="9" t="s">
        <v>8330</v>
      </c>
      <c r="S891" t="s">
        <v>8334</v>
      </c>
      <c r="T891" s="13">
        <f t="shared" si="68"/>
        <v>41887.784062500003</v>
      </c>
      <c r="U891" s="13">
        <f t="shared" si="69"/>
        <v>41917.784062500003</v>
      </c>
    </row>
    <row r="892" spans="1:21" ht="58" x14ac:dyDescent="0.3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>
        <f t="shared" si="65"/>
        <v>4.1666666666666661</v>
      </c>
      <c r="P892">
        <f t="shared" si="66"/>
        <v>5</v>
      </c>
      <c r="Q892" s="16">
        <f t="shared" si="67"/>
        <v>31.25</v>
      </c>
      <c r="R892" s="9" t="s">
        <v>8330</v>
      </c>
      <c r="S892" t="s">
        <v>8334</v>
      </c>
      <c r="T892" s="13">
        <f t="shared" si="68"/>
        <v>41569.698831018519</v>
      </c>
      <c r="U892" s="13">
        <f t="shared" si="69"/>
        <v>41599.740497685183</v>
      </c>
    </row>
    <row r="893" spans="1:21" ht="43.5" x14ac:dyDescent="0.3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>
        <f t="shared" si="65"/>
        <v>3.25</v>
      </c>
      <c r="P893">
        <f t="shared" si="66"/>
        <v>4</v>
      </c>
      <c r="Q893" s="16">
        <f t="shared" si="67"/>
        <v>28.888888888888889</v>
      </c>
      <c r="R893" s="9" t="s">
        <v>8330</v>
      </c>
      <c r="S893" t="s">
        <v>8334</v>
      </c>
      <c r="T893" s="13">
        <f t="shared" si="68"/>
        <v>41842.031597222223</v>
      </c>
      <c r="U893" s="13">
        <f t="shared" si="69"/>
        <v>41872.031597222223</v>
      </c>
    </row>
    <row r="894" spans="1:21" ht="43.5" x14ac:dyDescent="0.3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>
        <f t="shared" si="65"/>
        <v>40.75</v>
      </c>
      <c r="P894">
        <f t="shared" si="66"/>
        <v>41</v>
      </c>
      <c r="Q894" s="16">
        <f t="shared" si="67"/>
        <v>143.8235294117647</v>
      </c>
      <c r="R894" s="9" t="s">
        <v>8330</v>
      </c>
      <c r="S894" t="s">
        <v>8334</v>
      </c>
      <c r="T894" s="13">
        <f t="shared" si="68"/>
        <v>40304.20003472222</v>
      </c>
      <c r="U894" s="13">
        <f t="shared" si="69"/>
        <v>40391.166666666664</v>
      </c>
    </row>
    <row r="895" spans="1:21" ht="43.5" x14ac:dyDescent="0.3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>
        <f t="shared" si="65"/>
        <v>10</v>
      </c>
      <c r="P895">
        <f t="shared" si="66"/>
        <v>10</v>
      </c>
      <c r="Q895" s="16">
        <f t="shared" si="67"/>
        <v>40</v>
      </c>
      <c r="R895" s="9" t="s">
        <v>8330</v>
      </c>
      <c r="S895" t="s">
        <v>8334</v>
      </c>
      <c r="T895" s="13">
        <f t="shared" si="68"/>
        <v>42065.897719907407</v>
      </c>
      <c r="U895" s="13">
        <f t="shared" si="69"/>
        <v>42095.856053240743</v>
      </c>
    </row>
    <row r="896" spans="1:21" ht="43.5" x14ac:dyDescent="0.3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>
        <f t="shared" si="65"/>
        <v>39.17</v>
      </c>
      <c r="P896">
        <f t="shared" si="66"/>
        <v>40</v>
      </c>
      <c r="Q896" s="16">
        <f t="shared" si="67"/>
        <v>147.81132075471697</v>
      </c>
      <c r="R896" s="9" t="s">
        <v>8330</v>
      </c>
      <c r="S896" t="s">
        <v>8334</v>
      </c>
      <c r="T896" s="13">
        <f t="shared" si="68"/>
        <v>42496.981597222228</v>
      </c>
      <c r="U896" s="13">
        <f t="shared" si="69"/>
        <v>42526.981597222228</v>
      </c>
    </row>
    <row r="897" spans="1:21" ht="58" x14ac:dyDescent="0.3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>
        <f t="shared" si="65"/>
        <v>2.4375</v>
      </c>
      <c r="P897">
        <f t="shared" si="66"/>
        <v>3</v>
      </c>
      <c r="Q897" s="16">
        <f t="shared" si="67"/>
        <v>27.857142857142858</v>
      </c>
      <c r="R897" s="9" t="s">
        <v>8330</v>
      </c>
      <c r="S897" t="s">
        <v>8334</v>
      </c>
      <c r="T897" s="13">
        <f t="shared" si="68"/>
        <v>40431.127650462964</v>
      </c>
      <c r="U897" s="13">
        <f t="shared" si="69"/>
        <v>40476.127650462964</v>
      </c>
    </row>
    <row r="898" spans="1:21" ht="58" x14ac:dyDescent="0.3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>
        <f t="shared" si="65"/>
        <v>40</v>
      </c>
      <c r="P898">
        <f t="shared" si="66"/>
        <v>40</v>
      </c>
      <c r="Q898" s="16">
        <f t="shared" si="67"/>
        <v>44.444444444444443</v>
      </c>
      <c r="R898" s="9" t="s">
        <v>8330</v>
      </c>
      <c r="S898" t="s">
        <v>8334</v>
      </c>
      <c r="T898" s="13">
        <f t="shared" si="68"/>
        <v>42218.872986111113</v>
      </c>
      <c r="U898" s="13">
        <f t="shared" si="69"/>
        <v>42244.166666666672</v>
      </c>
    </row>
    <row r="899" spans="1:21" ht="58" x14ac:dyDescent="0.3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>
        <f t="shared" ref="O899:O962" si="70">((E899)/(D899))*100</f>
        <v>0</v>
      </c>
      <c r="P899">
        <f t="shared" ref="P899:P962" si="71">ROUNDUP(O899,0)</f>
        <v>0</v>
      </c>
      <c r="Q899" s="16" t="e">
        <f t="shared" ref="Q899:Q962" si="72">E899/L899</f>
        <v>#DIV/0!</v>
      </c>
      <c r="R899" s="9" t="s">
        <v>8330</v>
      </c>
      <c r="S899" t="s">
        <v>8334</v>
      </c>
      <c r="T899" s="13">
        <f t="shared" ref="T899:T962" si="73">(((J899/60)/60)/24)+DATE(1970,1,1)</f>
        <v>41211.688750000001</v>
      </c>
      <c r="U899" s="13">
        <f t="shared" ref="U899:U962" si="74">(((I899/60)/60)/24)+DATE(1970,1,1)</f>
        <v>41241.730416666665</v>
      </c>
    </row>
    <row r="900" spans="1:21" ht="43.5" x14ac:dyDescent="0.3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>
        <f t="shared" si="70"/>
        <v>2.8000000000000003</v>
      </c>
      <c r="P900">
        <f t="shared" si="71"/>
        <v>3</v>
      </c>
      <c r="Q900" s="16">
        <f t="shared" si="72"/>
        <v>35</v>
      </c>
      <c r="R900" s="9" t="s">
        <v>8330</v>
      </c>
      <c r="S900" t="s">
        <v>8334</v>
      </c>
      <c r="T900" s="13">
        <f t="shared" si="73"/>
        <v>40878.758217592593</v>
      </c>
      <c r="U900" s="13">
        <f t="shared" si="74"/>
        <v>40923.758217592593</v>
      </c>
    </row>
    <row r="901" spans="1:21" ht="43.5" x14ac:dyDescent="0.3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>
        <f t="shared" si="70"/>
        <v>37.333333333333336</v>
      </c>
      <c r="P901">
        <f t="shared" si="71"/>
        <v>38</v>
      </c>
      <c r="Q901" s="16">
        <f t="shared" si="72"/>
        <v>35</v>
      </c>
      <c r="R901" s="9" t="s">
        <v>8330</v>
      </c>
      <c r="S901" t="s">
        <v>8334</v>
      </c>
      <c r="T901" s="13">
        <f t="shared" si="73"/>
        <v>40646.099097222221</v>
      </c>
      <c r="U901" s="13">
        <f t="shared" si="74"/>
        <v>40691.099097222221</v>
      </c>
    </row>
    <row r="902" spans="1:21" ht="29" x14ac:dyDescent="0.3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>
        <f t="shared" si="70"/>
        <v>0.42</v>
      </c>
      <c r="P902">
        <f t="shared" si="71"/>
        <v>1</v>
      </c>
      <c r="Q902" s="16">
        <f t="shared" si="72"/>
        <v>10.5</v>
      </c>
      <c r="R902" s="9" t="s">
        <v>8330</v>
      </c>
      <c r="S902" t="s">
        <v>8333</v>
      </c>
      <c r="T902" s="13">
        <f t="shared" si="73"/>
        <v>42429.84956018519</v>
      </c>
      <c r="U902" s="13">
        <f t="shared" si="74"/>
        <v>42459.807893518519</v>
      </c>
    </row>
    <row r="903" spans="1:21" ht="58" x14ac:dyDescent="0.3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>
        <f t="shared" si="70"/>
        <v>0</v>
      </c>
      <c r="P903">
        <f t="shared" si="71"/>
        <v>0</v>
      </c>
      <c r="Q903" s="16" t="e">
        <f t="shared" si="72"/>
        <v>#DIV/0!</v>
      </c>
      <c r="R903" s="9" t="s">
        <v>8330</v>
      </c>
      <c r="S903" t="s">
        <v>8333</v>
      </c>
      <c r="T903" s="13">
        <f t="shared" si="73"/>
        <v>40291.81150462963</v>
      </c>
      <c r="U903" s="13">
        <f t="shared" si="74"/>
        <v>40337.799305555556</v>
      </c>
    </row>
    <row r="904" spans="1:21" ht="58" x14ac:dyDescent="0.3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>
        <f t="shared" si="70"/>
        <v>0.3</v>
      </c>
      <c r="P904">
        <f t="shared" si="71"/>
        <v>1</v>
      </c>
      <c r="Q904" s="16">
        <f t="shared" si="72"/>
        <v>30</v>
      </c>
      <c r="R904" s="9" t="s">
        <v>8330</v>
      </c>
      <c r="S904" t="s">
        <v>8333</v>
      </c>
      <c r="T904" s="13">
        <f t="shared" si="73"/>
        <v>41829.965532407405</v>
      </c>
      <c r="U904" s="13">
        <f t="shared" si="74"/>
        <v>41881.645833333336</v>
      </c>
    </row>
    <row r="905" spans="1:21" ht="43.5" x14ac:dyDescent="0.3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>
        <f t="shared" si="70"/>
        <v>3.2</v>
      </c>
      <c r="P905">
        <f t="shared" si="71"/>
        <v>4</v>
      </c>
      <c r="Q905" s="16">
        <f t="shared" si="72"/>
        <v>40</v>
      </c>
      <c r="R905" s="9" t="s">
        <v>8330</v>
      </c>
      <c r="S905" t="s">
        <v>8333</v>
      </c>
      <c r="T905" s="13">
        <f t="shared" si="73"/>
        <v>41149.796064814815</v>
      </c>
      <c r="U905" s="13">
        <f t="shared" si="74"/>
        <v>41175.100694444445</v>
      </c>
    </row>
    <row r="906" spans="1:21" ht="43.5" x14ac:dyDescent="0.3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>
        <f t="shared" si="70"/>
        <v>0.30199999999999999</v>
      </c>
      <c r="P906">
        <f t="shared" si="71"/>
        <v>1</v>
      </c>
      <c r="Q906" s="16">
        <f t="shared" si="72"/>
        <v>50.333333333333336</v>
      </c>
      <c r="R906" s="9" t="s">
        <v>8330</v>
      </c>
      <c r="S906" t="s">
        <v>8333</v>
      </c>
      <c r="T906" s="13">
        <f t="shared" si="73"/>
        <v>42342.080289351856</v>
      </c>
      <c r="U906" s="13">
        <f t="shared" si="74"/>
        <v>42372.080289351856</v>
      </c>
    </row>
    <row r="907" spans="1:21" ht="43.5" x14ac:dyDescent="0.3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>
        <f t="shared" si="70"/>
        <v>3.0153846153846153</v>
      </c>
      <c r="P907">
        <f t="shared" si="71"/>
        <v>4</v>
      </c>
      <c r="Q907" s="16">
        <f t="shared" si="72"/>
        <v>32.666666666666664</v>
      </c>
      <c r="R907" s="9" t="s">
        <v>8330</v>
      </c>
      <c r="S907" t="s">
        <v>8333</v>
      </c>
      <c r="T907" s="13">
        <f t="shared" si="73"/>
        <v>40507.239884259259</v>
      </c>
      <c r="U907" s="13">
        <f t="shared" si="74"/>
        <v>40567.239884259259</v>
      </c>
    </row>
    <row r="908" spans="1:21" ht="29" x14ac:dyDescent="0.3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>
        <f t="shared" si="70"/>
        <v>0</v>
      </c>
      <c r="P908">
        <f t="shared" si="71"/>
        <v>0</v>
      </c>
      <c r="Q908" s="16" t="e">
        <f t="shared" si="72"/>
        <v>#DIV/0!</v>
      </c>
      <c r="R908" s="9" t="s">
        <v>8330</v>
      </c>
      <c r="S908" t="s">
        <v>8333</v>
      </c>
      <c r="T908" s="13">
        <f t="shared" si="73"/>
        <v>41681.189699074072</v>
      </c>
      <c r="U908" s="13">
        <f t="shared" si="74"/>
        <v>41711.148032407407</v>
      </c>
    </row>
    <row r="909" spans="1:21" ht="43.5" x14ac:dyDescent="0.3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>
        <f t="shared" si="70"/>
        <v>0</v>
      </c>
      <c r="P909">
        <f t="shared" si="71"/>
        <v>0</v>
      </c>
      <c r="Q909" s="16" t="e">
        <f t="shared" si="72"/>
        <v>#DIV/0!</v>
      </c>
      <c r="R909" s="9" t="s">
        <v>8330</v>
      </c>
      <c r="S909" t="s">
        <v>8333</v>
      </c>
      <c r="T909" s="13">
        <f t="shared" si="73"/>
        <v>40767.192395833335</v>
      </c>
      <c r="U909" s="13">
        <f t="shared" si="74"/>
        <v>40797.192395833335</v>
      </c>
    </row>
    <row r="910" spans="1:21" ht="43.5" x14ac:dyDescent="0.3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>
        <f t="shared" si="70"/>
        <v>0</v>
      </c>
      <c r="P910">
        <f t="shared" si="71"/>
        <v>0</v>
      </c>
      <c r="Q910" s="16" t="e">
        <f t="shared" si="72"/>
        <v>#DIV/0!</v>
      </c>
      <c r="R910" s="9" t="s">
        <v>8330</v>
      </c>
      <c r="S910" t="s">
        <v>8333</v>
      </c>
      <c r="T910" s="13">
        <f t="shared" si="73"/>
        <v>40340.801562499997</v>
      </c>
      <c r="U910" s="13">
        <f t="shared" si="74"/>
        <v>40386.207638888889</v>
      </c>
    </row>
    <row r="911" spans="1:21" ht="58" x14ac:dyDescent="0.3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>
        <f t="shared" si="70"/>
        <v>3.25</v>
      </c>
      <c r="P911">
        <f t="shared" si="71"/>
        <v>4</v>
      </c>
      <c r="Q911" s="16">
        <f t="shared" si="72"/>
        <v>65</v>
      </c>
      <c r="R911" s="9" t="s">
        <v>8330</v>
      </c>
      <c r="S911" t="s">
        <v>8333</v>
      </c>
      <c r="T911" s="13">
        <f t="shared" si="73"/>
        <v>41081.69027777778</v>
      </c>
      <c r="U911" s="13">
        <f t="shared" si="74"/>
        <v>41113.166666666664</v>
      </c>
    </row>
    <row r="912" spans="1:21" ht="43.5" x14ac:dyDescent="0.3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>
        <f t="shared" si="70"/>
        <v>22.363636363636363</v>
      </c>
      <c r="P912">
        <f t="shared" si="71"/>
        <v>23</v>
      </c>
      <c r="Q912" s="16">
        <f t="shared" si="72"/>
        <v>24.6</v>
      </c>
      <c r="R912" s="9" t="s">
        <v>8330</v>
      </c>
      <c r="S912" t="s">
        <v>8333</v>
      </c>
      <c r="T912" s="13">
        <f t="shared" si="73"/>
        <v>42737.545358796298</v>
      </c>
      <c r="U912" s="13">
        <f t="shared" si="74"/>
        <v>42797.545358796298</v>
      </c>
    </row>
    <row r="913" spans="1:21" ht="43.5" x14ac:dyDescent="0.3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>
        <f t="shared" si="70"/>
        <v>0</v>
      </c>
      <c r="P913">
        <f t="shared" si="71"/>
        <v>0</v>
      </c>
      <c r="Q913" s="16" t="e">
        <f t="shared" si="72"/>
        <v>#DIV/0!</v>
      </c>
      <c r="R913" s="9" t="s">
        <v>8330</v>
      </c>
      <c r="S913" t="s">
        <v>8333</v>
      </c>
      <c r="T913" s="13">
        <f t="shared" si="73"/>
        <v>41642.005150462966</v>
      </c>
      <c r="U913" s="13">
        <f t="shared" si="74"/>
        <v>41663.005150462966</v>
      </c>
    </row>
    <row r="914" spans="1:21" ht="43.5" x14ac:dyDescent="0.3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>
        <f t="shared" si="70"/>
        <v>0.85714285714285721</v>
      </c>
      <c r="P914">
        <f t="shared" si="71"/>
        <v>1</v>
      </c>
      <c r="Q914" s="16">
        <f t="shared" si="72"/>
        <v>15</v>
      </c>
      <c r="R914" s="9" t="s">
        <v>8330</v>
      </c>
      <c r="S914" t="s">
        <v>8333</v>
      </c>
      <c r="T914" s="13">
        <f t="shared" si="73"/>
        <v>41194.109340277777</v>
      </c>
      <c r="U914" s="13">
        <f t="shared" si="74"/>
        <v>41254.151006944441</v>
      </c>
    </row>
    <row r="915" spans="1:21" ht="43.5" x14ac:dyDescent="0.3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>
        <f t="shared" si="70"/>
        <v>6.6066666666666665</v>
      </c>
      <c r="P915">
        <f t="shared" si="71"/>
        <v>7</v>
      </c>
      <c r="Q915" s="16">
        <f t="shared" si="72"/>
        <v>82.583333333333329</v>
      </c>
      <c r="R915" s="9" t="s">
        <v>8330</v>
      </c>
      <c r="S915" t="s">
        <v>8333</v>
      </c>
      <c r="T915" s="13">
        <f t="shared" si="73"/>
        <v>41004.139108796298</v>
      </c>
      <c r="U915" s="13">
        <f t="shared" si="74"/>
        <v>41034.139108796298</v>
      </c>
    </row>
    <row r="916" spans="1:21" ht="43.5" x14ac:dyDescent="0.3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>
        <f t="shared" si="70"/>
        <v>0</v>
      </c>
      <c r="P916">
        <f t="shared" si="71"/>
        <v>0</v>
      </c>
      <c r="Q916" s="16" t="e">
        <f t="shared" si="72"/>
        <v>#DIV/0!</v>
      </c>
      <c r="R916" s="9" t="s">
        <v>8330</v>
      </c>
      <c r="S916" t="s">
        <v>8333</v>
      </c>
      <c r="T916" s="13">
        <f t="shared" si="73"/>
        <v>41116.763275462967</v>
      </c>
      <c r="U916" s="13">
        <f t="shared" si="74"/>
        <v>41146.763275462967</v>
      </c>
    </row>
    <row r="917" spans="1:21" ht="43.5" x14ac:dyDescent="0.3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>
        <f t="shared" si="70"/>
        <v>5.7692307692307692</v>
      </c>
      <c r="P917">
        <f t="shared" si="71"/>
        <v>6</v>
      </c>
      <c r="Q917" s="16">
        <f t="shared" si="72"/>
        <v>41.666666666666664</v>
      </c>
      <c r="R917" s="9" t="s">
        <v>8330</v>
      </c>
      <c r="S917" t="s">
        <v>8333</v>
      </c>
      <c r="T917" s="13">
        <f t="shared" si="73"/>
        <v>40937.679560185185</v>
      </c>
      <c r="U917" s="13">
        <f t="shared" si="74"/>
        <v>40969.207638888889</v>
      </c>
    </row>
    <row r="918" spans="1:21" ht="43.5" x14ac:dyDescent="0.3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>
        <f t="shared" si="70"/>
        <v>0</v>
      </c>
      <c r="P918">
        <f t="shared" si="71"/>
        <v>0</v>
      </c>
      <c r="Q918" s="16" t="e">
        <f t="shared" si="72"/>
        <v>#DIV/0!</v>
      </c>
      <c r="R918" s="9" t="s">
        <v>8330</v>
      </c>
      <c r="S918" t="s">
        <v>8333</v>
      </c>
      <c r="T918" s="13">
        <f t="shared" si="73"/>
        <v>40434.853402777779</v>
      </c>
      <c r="U918" s="13">
        <f t="shared" si="74"/>
        <v>40473.208333333336</v>
      </c>
    </row>
    <row r="919" spans="1:21" ht="58" x14ac:dyDescent="0.3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>
        <f t="shared" si="70"/>
        <v>0.6</v>
      </c>
      <c r="P919">
        <f t="shared" si="71"/>
        <v>1</v>
      </c>
      <c r="Q919" s="16">
        <f t="shared" si="72"/>
        <v>30</v>
      </c>
      <c r="R919" s="9" t="s">
        <v>8330</v>
      </c>
      <c r="S919" t="s">
        <v>8333</v>
      </c>
      <c r="T919" s="13">
        <f t="shared" si="73"/>
        <v>41802.94363425926</v>
      </c>
      <c r="U919" s="13">
        <f t="shared" si="74"/>
        <v>41834.104166666664</v>
      </c>
    </row>
    <row r="920" spans="1:21" ht="58" x14ac:dyDescent="0.3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>
        <f t="shared" si="70"/>
        <v>5.0256410256410255</v>
      </c>
      <c r="P920">
        <f t="shared" si="71"/>
        <v>6</v>
      </c>
      <c r="Q920" s="16">
        <f t="shared" si="72"/>
        <v>19.600000000000001</v>
      </c>
      <c r="R920" s="9" t="s">
        <v>8330</v>
      </c>
      <c r="S920" t="s">
        <v>8333</v>
      </c>
      <c r="T920" s="13">
        <f t="shared" si="73"/>
        <v>41944.916215277779</v>
      </c>
      <c r="U920" s="13">
        <f t="shared" si="74"/>
        <v>41974.957881944443</v>
      </c>
    </row>
    <row r="921" spans="1:21" x14ac:dyDescent="0.3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>
        <f t="shared" si="70"/>
        <v>0.5</v>
      </c>
      <c r="P921">
        <f t="shared" si="71"/>
        <v>1</v>
      </c>
      <c r="Q921" s="16">
        <f t="shared" si="72"/>
        <v>100</v>
      </c>
      <c r="R921" s="9" t="s">
        <v>8330</v>
      </c>
      <c r="S921" t="s">
        <v>8333</v>
      </c>
      <c r="T921" s="13">
        <f t="shared" si="73"/>
        <v>41227.641724537039</v>
      </c>
      <c r="U921" s="13">
        <f t="shared" si="74"/>
        <v>41262.641724537039</v>
      </c>
    </row>
    <row r="922" spans="1:21" ht="43.5" x14ac:dyDescent="0.3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>
        <f t="shared" si="70"/>
        <v>0</v>
      </c>
      <c r="P922">
        <f t="shared" si="71"/>
        <v>0</v>
      </c>
      <c r="Q922" s="16" t="e">
        <f t="shared" si="72"/>
        <v>#DIV/0!</v>
      </c>
      <c r="R922" s="9" t="s">
        <v>8330</v>
      </c>
      <c r="S922" t="s">
        <v>8333</v>
      </c>
      <c r="T922" s="13">
        <f t="shared" si="73"/>
        <v>41562.67155092593</v>
      </c>
      <c r="U922" s="13">
        <f t="shared" si="74"/>
        <v>41592.713217592594</v>
      </c>
    </row>
    <row r="923" spans="1:21" ht="58" x14ac:dyDescent="0.3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>
        <f t="shared" si="70"/>
        <v>30.9</v>
      </c>
      <c r="P923">
        <f t="shared" si="71"/>
        <v>31</v>
      </c>
      <c r="Q923" s="16">
        <f t="shared" si="72"/>
        <v>231.75</v>
      </c>
      <c r="R923" s="9" t="s">
        <v>8330</v>
      </c>
      <c r="S923" t="s">
        <v>8333</v>
      </c>
      <c r="T923" s="13">
        <f t="shared" si="73"/>
        <v>40847.171018518515</v>
      </c>
      <c r="U923" s="13">
        <f t="shared" si="74"/>
        <v>40889.212685185186</v>
      </c>
    </row>
    <row r="924" spans="1:21" ht="43.5" x14ac:dyDescent="0.3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>
        <f t="shared" si="70"/>
        <v>21.037037037037038</v>
      </c>
      <c r="P924">
        <f t="shared" si="71"/>
        <v>22</v>
      </c>
      <c r="Q924" s="16">
        <f t="shared" si="72"/>
        <v>189.33333333333334</v>
      </c>
      <c r="R924" s="9" t="s">
        <v>8330</v>
      </c>
      <c r="S924" t="s">
        <v>8333</v>
      </c>
      <c r="T924" s="13">
        <f t="shared" si="73"/>
        <v>41878.530011574076</v>
      </c>
      <c r="U924" s="13">
        <f t="shared" si="74"/>
        <v>41913.530011574076</v>
      </c>
    </row>
    <row r="925" spans="1:21" ht="43.5" x14ac:dyDescent="0.3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>
        <f t="shared" si="70"/>
        <v>2.1999999999999997</v>
      </c>
      <c r="P925">
        <f t="shared" si="71"/>
        <v>3</v>
      </c>
      <c r="Q925" s="16">
        <f t="shared" si="72"/>
        <v>55</v>
      </c>
      <c r="R925" s="9" t="s">
        <v>8330</v>
      </c>
      <c r="S925" t="s">
        <v>8333</v>
      </c>
      <c r="T925" s="13">
        <f t="shared" si="73"/>
        <v>41934.959756944445</v>
      </c>
      <c r="U925" s="13">
        <f t="shared" si="74"/>
        <v>41965.001423611116</v>
      </c>
    </row>
    <row r="926" spans="1:21" ht="58" x14ac:dyDescent="0.3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>
        <f t="shared" si="70"/>
        <v>10.9</v>
      </c>
      <c r="P926">
        <f t="shared" si="71"/>
        <v>11</v>
      </c>
      <c r="Q926" s="16">
        <f t="shared" si="72"/>
        <v>21.8</v>
      </c>
      <c r="R926" s="9" t="s">
        <v>8330</v>
      </c>
      <c r="S926" t="s">
        <v>8333</v>
      </c>
      <c r="T926" s="13">
        <f t="shared" si="73"/>
        <v>41288.942928240744</v>
      </c>
      <c r="U926" s="13">
        <f t="shared" si="74"/>
        <v>41318.942928240744</v>
      </c>
    </row>
    <row r="927" spans="1:21" ht="43.5" x14ac:dyDescent="0.3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>
        <f t="shared" si="70"/>
        <v>2.666666666666667</v>
      </c>
      <c r="P927">
        <f t="shared" si="71"/>
        <v>3</v>
      </c>
      <c r="Q927" s="16">
        <f t="shared" si="72"/>
        <v>32</v>
      </c>
      <c r="R927" s="9" t="s">
        <v>8330</v>
      </c>
      <c r="S927" t="s">
        <v>8333</v>
      </c>
      <c r="T927" s="13">
        <f t="shared" si="73"/>
        <v>41575.880914351852</v>
      </c>
      <c r="U927" s="13">
        <f t="shared" si="74"/>
        <v>41605.922581018516</v>
      </c>
    </row>
    <row r="928" spans="1:21" ht="58" x14ac:dyDescent="0.3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>
        <f t="shared" si="70"/>
        <v>0</v>
      </c>
      <c r="P928">
        <f t="shared" si="71"/>
        <v>0</v>
      </c>
      <c r="Q928" s="16" t="e">
        <f t="shared" si="72"/>
        <v>#DIV/0!</v>
      </c>
      <c r="R928" s="9" t="s">
        <v>8330</v>
      </c>
      <c r="S928" t="s">
        <v>8333</v>
      </c>
      <c r="T928" s="13">
        <f t="shared" si="73"/>
        <v>40338.02002314815</v>
      </c>
      <c r="U928" s="13">
        <f t="shared" si="74"/>
        <v>40367.944444444445</v>
      </c>
    </row>
    <row r="929" spans="1:21" ht="29" x14ac:dyDescent="0.3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>
        <f t="shared" si="70"/>
        <v>0</v>
      </c>
      <c r="P929">
        <f t="shared" si="71"/>
        <v>0</v>
      </c>
      <c r="Q929" s="16" t="e">
        <f t="shared" si="72"/>
        <v>#DIV/0!</v>
      </c>
      <c r="R929" s="9" t="s">
        <v>8330</v>
      </c>
      <c r="S929" t="s">
        <v>8333</v>
      </c>
      <c r="T929" s="13">
        <f t="shared" si="73"/>
        <v>41013.822858796295</v>
      </c>
      <c r="U929" s="13">
        <f t="shared" si="74"/>
        <v>41043.822858796295</v>
      </c>
    </row>
    <row r="930" spans="1:21" ht="43.5" x14ac:dyDescent="0.3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>
        <f t="shared" si="70"/>
        <v>10.86206896551724</v>
      </c>
      <c r="P930">
        <f t="shared" si="71"/>
        <v>11</v>
      </c>
      <c r="Q930" s="16">
        <f t="shared" si="72"/>
        <v>56.25</v>
      </c>
      <c r="R930" s="9" t="s">
        <v>8330</v>
      </c>
      <c r="S930" t="s">
        <v>8333</v>
      </c>
      <c r="T930" s="13">
        <f t="shared" si="73"/>
        <v>41180.86241898148</v>
      </c>
      <c r="U930" s="13">
        <f t="shared" si="74"/>
        <v>41231</v>
      </c>
    </row>
    <row r="931" spans="1:21" ht="43.5" x14ac:dyDescent="0.3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>
        <f t="shared" si="70"/>
        <v>0</v>
      </c>
      <c r="P931">
        <f t="shared" si="71"/>
        <v>0</v>
      </c>
      <c r="Q931" s="16" t="e">
        <f t="shared" si="72"/>
        <v>#DIV/0!</v>
      </c>
      <c r="R931" s="9" t="s">
        <v>8330</v>
      </c>
      <c r="S931" t="s">
        <v>8333</v>
      </c>
      <c r="T931" s="13">
        <f t="shared" si="73"/>
        <v>40978.238067129627</v>
      </c>
      <c r="U931" s="13">
        <f t="shared" si="74"/>
        <v>41008.196400462963</v>
      </c>
    </row>
    <row r="932" spans="1:21" ht="58" x14ac:dyDescent="0.3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>
        <f t="shared" si="70"/>
        <v>38.333333333333336</v>
      </c>
      <c r="P932">
        <f t="shared" si="71"/>
        <v>39</v>
      </c>
      <c r="Q932" s="16">
        <f t="shared" si="72"/>
        <v>69</v>
      </c>
      <c r="R932" s="9" t="s">
        <v>8330</v>
      </c>
      <c r="S932" t="s">
        <v>8333</v>
      </c>
      <c r="T932" s="13">
        <f t="shared" si="73"/>
        <v>40312.915578703702</v>
      </c>
      <c r="U932" s="13">
        <f t="shared" si="74"/>
        <v>40354.897222222222</v>
      </c>
    </row>
    <row r="933" spans="1:21" ht="43.5" x14ac:dyDescent="0.3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>
        <f t="shared" si="70"/>
        <v>6.5500000000000007</v>
      </c>
      <c r="P933">
        <f t="shared" si="71"/>
        <v>7</v>
      </c>
      <c r="Q933" s="16">
        <f t="shared" si="72"/>
        <v>18.714285714285715</v>
      </c>
      <c r="R933" s="9" t="s">
        <v>8330</v>
      </c>
      <c r="S933" t="s">
        <v>8333</v>
      </c>
      <c r="T933" s="13">
        <f t="shared" si="73"/>
        <v>41680.359976851854</v>
      </c>
      <c r="U933" s="13">
        <f t="shared" si="74"/>
        <v>41714.916666666664</v>
      </c>
    </row>
    <row r="934" spans="1:21" ht="29" x14ac:dyDescent="0.3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>
        <f t="shared" si="70"/>
        <v>14.536842105263158</v>
      </c>
      <c r="P934">
        <f t="shared" si="71"/>
        <v>15</v>
      </c>
      <c r="Q934" s="16">
        <f t="shared" si="72"/>
        <v>46.033333333333331</v>
      </c>
      <c r="R934" s="9" t="s">
        <v>8330</v>
      </c>
      <c r="S934" t="s">
        <v>8333</v>
      </c>
      <c r="T934" s="13">
        <f t="shared" si="73"/>
        <v>41310.969270833331</v>
      </c>
      <c r="U934" s="13">
        <f t="shared" si="74"/>
        <v>41355.927604166667</v>
      </c>
    </row>
    <row r="935" spans="1:21" ht="43.5" x14ac:dyDescent="0.3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>
        <f t="shared" si="70"/>
        <v>6</v>
      </c>
      <c r="P935">
        <f t="shared" si="71"/>
        <v>6</v>
      </c>
      <c r="Q935" s="16">
        <f t="shared" si="72"/>
        <v>60</v>
      </c>
      <c r="R935" s="9" t="s">
        <v>8330</v>
      </c>
      <c r="S935" t="s">
        <v>8333</v>
      </c>
      <c r="T935" s="13">
        <f t="shared" si="73"/>
        <v>41711.169085648151</v>
      </c>
      <c r="U935" s="13">
        <f t="shared" si="74"/>
        <v>41771.169085648151</v>
      </c>
    </row>
    <row r="936" spans="1:21" ht="43.5" x14ac:dyDescent="0.3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>
        <f t="shared" si="70"/>
        <v>30.4</v>
      </c>
      <c r="P936">
        <f t="shared" si="71"/>
        <v>31</v>
      </c>
      <c r="Q936" s="16">
        <f t="shared" si="72"/>
        <v>50.666666666666664</v>
      </c>
      <c r="R936" s="9" t="s">
        <v>8330</v>
      </c>
      <c r="S936" t="s">
        <v>8333</v>
      </c>
      <c r="T936" s="13">
        <f t="shared" si="73"/>
        <v>41733.737083333333</v>
      </c>
      <c r="U936" s="13">
        <f t="shared" si="74"/>
        <v>41763.25</v>
      </c>
    </row>
    <row r="937" spans="1:21" ht="43.5" x14ac:dyDescent="0.3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>
        <f t="shared" si="70"/>
        <v>1.4285714285714286</v>
      </c>
      <c r="P937">
        <f t="shared" si="71"/>
        <v>2</v>
      </c>
      <c r="Q937" s="16">
        <f t="shared" si="72"/>
        <v>25</v>
      </c>
      <c r="R937" s="9" t="s">
        <v>8330</v>
      </c>
      <c r="S937" t="s">
        <v>8333</v>
      </c>
      <c r="T937" s="13">
        <f t="shared" si="73"/>
        <v>42368.333668981482</v>
      </c>
      <c r="U937" s="13">
        <f t="shared" si="74"/>
        <v>42398.333668981482</v>
      </c>
    </row>
    <row r="938" spans="1:21" ht="43.5" x14ac:dyDescent="0.3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>
        <f t="shared" si="70"/>
        <v>0</v>
      </c>
      <c r="P938">
        <f t="shared" si="71"/>
        <v>0</v>
      </c>
      <c r="Q938" s="16" t="e">
        <f t="shared" si="72"/>
        <v>#DIV/0!</v>
      </c>
      <c r="R938" s="9" t="s">
        <v>8330</v>
      </c>
      <c r="S938" t="s">
        <v>8333</v>
      </c>
      <c r="T938" s="13">
        <f t="shared" si="73"/>
        <v>40883.024178240739</v>
      </c>
      <c r="U938" s="13">
        <f t="shared" si="74"/>
        <v>40926.833333333336</v>
      </c>
    </row>
    <row r="939" spans="1:21" ht="43.5" x14ac:dyDescent="0.3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>
        <f t="shared" si="70"/>
        <v>1.1428571428571428</v>
      </c>
      <c r="P939">
        <f t="shared" si="71"/>
        <v>2</v>
      </c>
      <c r="Q939" s="16">
        <f t="shared" si="72"/>
        <v>20</v>
      </c>
      <c r="R939" s="9" t="s">
        <v>8330</v>
      </c>
      <c r="S939" t="s">
        <v>8333</v>
      </c>
      <c r="T939" s="13">
        <f t="shared" si="73"/>
        <v>41551.798113425924</v>
      </c>
      <c r="U939" s="13">
        <f t="shared" si="74"/>
        <v>41581.839780092596</v>
      </c>
    </row>
    <row r="940" spans="1:21" ht="43.5" x14ac:dyDescent="0.3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>
        <f t="shared" si="70"/>
        <v>0.35714285714285715</v>
      </c>
      <c r="P940">
        <f t="shared" si="71"/>
        <v>1</v>
      </c>
      <c r="Q940" s="16">
        <f t="shared" si="72"/>
        <v>25</v>
      </c>
      <c r="R940" s="9" t="s">
        <v>8330</v>
      </c>
      <c r="S940" t="s">
        <v>8333</v>
      </c>
      <c r="T940" s="13">
        <f t="shared" si="73"/>
        <v>41124.479722222226</v>
      </c>
      <c r="U940" s="13">
        <f t="shared" si="74"/>
        <v>41154.479722222226</v>
      </c>
    </row>
    <row r="941" spans="1:21" ht="43.5" x14ac:dyDescent="0.3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>
        <f t="shared" si="70"/>
        <v>1.4545454545454546</v>
      </c>
      <c r="P941">
        <f t="shared" si="71"/>
        <v>2</v>
      </c>
      <c r="Q941" s="16">
        <f t="shared" si="72"/>
        <v>20</v>
      </c>
      <c r="R941" s="9" t="s">
        <v>8330</v>
      </c>
      <c r="S941" t="s">
        <v>8333</v>
      </c>
      <c r="T941" s="13">
        <f t="shared" si="73"/>
        <v>41416.763171296298</v>
      </c>
      <c r="U941" s="13">
        <f t="shared" si="74"/>
        <v>41455.831944444442</v>
      </c>
    </row>
    <row r="942" spans="1:21" ht="43.5" x14ac:dyDescent="0.3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>
        <f t="shared" si="70"/>
        <v>17.155555555555555</v>
      </c>
      <c r="P942">
        <f t="shared" si="71"/>
        <v>18</v>
      </c>
      <c r="Q942" s="16">
        <f t="shared" si="72"/>
        <v>110.28571428571429</v>
      </c>
      <c r="R942" s="9" t="s">
        <v>8324</v>
      </c>
      <c r="S942" t="s">
        <v>8326</v>
      </c>
      <c r="T942" s="13">
        <f t="shared" si="73"/>
        <v>42182.008402777778</v>
      </c>
      <c r="U942" s="13">
        <f t="shared" si="74"/>
        <v>42227.008402777778</v>
      </c>
    </row>
    <row r="943" spans="1:21" ht="58" x14ac:dyDescent="0.3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>
        <f t="shared" si="70"/>
        <v>2.3220000000000001</v>
      </c>
      <c r="P943">
        <f t="shared" si="71"/>
        <v>3</v>
      </c>
      <c r="Q943" s="16">
        <f t="shared" si="72"/>
        <v>37.451612903225808</v>
      </c>
      <c r="R943" s="9" t="s">
        <v>8324</v>
      </c>
      <c r="S943" t="s">
        <v>8326</v>
      </c>
      <c r="T943" s="13">
        <f t="shared" si="73"/>
        <v>42746.096585648149</v>
      </c>
      <c r="U943" s="13">
        <f t="shared" si="74"/>
        <v>42776.096585648149</v>
      </c>
    </row>
    <row r="944" spans="1:21" ht="58" x14ac:dyDescent="0.3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>
        <f t="shared" si="70"/>
        <v>8.9066666666666663</v>
      </c>
      <c r="P944">
        <f t="shared" si="71"/>
        <v>9</v>
      </c>
      <c r="Q944" s="16">
        <f t="shared" si="72"/>
        <v>41.75</v>
      </c>
      <c r="R944" s="9" t="s">
        <v>8324</v>
      </c>
      <c r="S944" t="s">
        <v>8326</v>
      </c>
      <c r="T944" s="13">
        <f t="shared" si="73"/>
        <v>42382.843287037031</v>
      </c>
      <c r="U944" s="13">
        <f t="shared" si="74"/>
        <v>42418.843287037031</v>
      </c>
    </row>
    <row r="945" spans="1:21" ht="29" x14ac:dyDescent="0.3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>
        <f t="shared" si="70"/>
        <v>9.6333333333333346</v>
      </c>
      <c r="P945">
        <f t="shared" si="71"/>
        <v>10</v>
      </c>
      <c r="Q945" s="16">
        <f t="shared" si="72"/>
        <v>24.083333333333332</v>
      </c>
      <c r="R945" s="9" t="s">
        <v>8324</v>
      </c>
      <c r="S945" t="s">
        <v>8326</v>
      </c>
      <c r="T945" s="13">
        <f t="shared" si="73"/>
        <v>42673.66788194445</v>
      </c>
      <c r="U945" s="13">
        <f t="shared" si="74"/>
        <v>42703.709548611107</v>
      </c>
    </row>
    <row r="946" spans="1:21" ht="43.5" x14ac:dyDescent="0.3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>
        <f t="shared" si="70"/>
        <v>13.325999999999999</v>
      </c>
      <c r="P946">
        <f t="shared" si="71"/>
        <v>14</v>
      </c>
      <c r="Q946" s="16">
        <f t="shared" si="72"/>
        <v>69.40625</v>
      </c>
      <c r="R946" s="9" t="s">
        <v>8324</v>
      </c>
      <c r="S946" t="s">
        <v>8326</v>
      </c>
      <c r="T946" s="13">
        <f t="shared" si="73"/>
        <v>42444.583912037036</v>
      </c>
      <c r="U946" s="13">
        <f t="shared" si="74"/>
        <v>42478.583333333328</v>
      </c>
    </row>
    <row r="947" spans="1:21" ht="43.5" x14ac:dyDescent="0.3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>
        <f t="shared" si="70"/>
        <v>2.484</v>
      </c>
      <c r="P947">
        <f t="shared" si="71"/>
        <v>3</v>
      </c>
      <c r="Q947" s="16">
        <f t="shared" si="72"/>
        <v>155.25</v>
      </c>
      <c r="R947" s="9" t="s">
        <v>8324</v>
      </c>
      <c r="S947" t="s">
        <v>8326</v>
      </c>
      <c r="T947" s="13">
        <f t="shared" si="73"/>
        <v>42732.872986111113</v>
      </c>
      <c r="U947" s="13">
        <f t="shared" si="74"/>
        <v>42784.999305555553</v>
      </c>
    </row>
    <row r="948" spans="1:21" ht="43.5" x14ac:dyDescent="0.3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>
        <f t="shared" si="70"/>
        <v>1.9066666666666665</v>
      </c>
      <c r="P948">
        <f t="shared" si="71"/>
        <v>2</v>
      </c>
      <c r="Q948" s="16">
        <f t="shared" si="72"/>
        <v>57.2</v>
      </c>
      <c r="R948" s="9" t="s">
        <v>8324</v>
      </c>
      <c r="S948" t="s">
        <v>8326</v>
      </c>
      <c r="T948" s="13">
        <f t="shared" si="73"/>
        <v>42592.750555555554</v>
      </c>
      <c r="U948" s="13">
        <f t="shared" si="74"/>
        <v>42622.750555555554</v>
      </c>
    </row>
    <row r="949" spans="1:21" ht="58" x14ac:dyDescent="0.3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>
        <f t="shared" si="70"/>
        <v>0</v>
      </c>
      <c r="P949">
        <f t="shared" si="71"/>
        <v>0</v>
      </c>
      <c r="Q949" s="16" t="e">
        <f t="shared" si="72"/>
        <v>#DIV/0!</v>
      </c>
      <c r="R949" s="9" t="s">
        <v>8324</v>
      </c>
      <c r="S949" t="s">
        <v>8326</v>
      </c>
      <c r="T949" s="13">
        <f t="shared" si="73"/>
        <v>42491.781319444446</v>
      </c>
      <c r="U949" s="13">
        <f t="shared" si="74"/>
        <v>42551.781319444446</v>
      </c>
    </row>
    <row r="950" spans="1:21" ht="58" x14ac:dyDescent="0.3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>
        <f t="shared" si="70"/>
        <v>12</v>
      </c>
      <c r="P950">
        <f t="shared" si="71"/>
        <v>12</v>
      </c>
      <c r="Q950" s="16">
        <f t="shared" si="72"/>
        <v>60</v>
      </c>
      <c r="R950" s="9" t="s">
        <v>8324</v>
      </c>
      <c r="S950" t="s">
        <v>8326</v>
      </c>
      <c r="T950" s="13">
        <f t="shared" si="73"/>
        <v>42411.828287037039</v>
      </c>
      <c r="U950" s="13">
        <f t="shared" si="74"/>
        <v>42441.828287037039</v>
      </c>
    </row>
    <row r="951" spans="1:21" ht="43.5" x14ac:dyDescent="0.3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>
        <f t="shared" si="70"/>
        <v>1.365</v>
      </c>
      <c r="P951">
        <f t="shared" si="71"/>
        <v>2</v>
      </c>
      <c r="Q951" s="16">
        <f t="shared" si="72"/>
        <v>39</v>
      </c>
      <c r="R951" s="9" t="s">
        <v>8324</v>
      </c>
      <c r="S951" t="s">
        <v>8326</v>
      </c>
      <c r="T951" s="13">
        <f t="shared" si="73"/>
        <v>42361.043703703705</v>
      </c>
      <c r="U951" s="13">
        <f t="shared" si="74"/>
        <v>42421.043703703705</v>
      </c>
    </row>
    <row r="952" spans="1:21" ht="43.5" x14ac:dyDescent="0.3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>
        <f t="shared" si="70"/>
        <v>28.04</v>
      </c>
      <c r="P952">
        <f t="shared" si="71"/>
        <v>29</v>
      </c>
      <c r="Q952" s="16">
        <f t="shared" si="72"/>
        <v>58.416666666666664</v>
      </c>
      <c r="R952" s="9" t="s">
        <v>8324</v>
      </c>
      <c r="S952" t="s">
        <v>8326</v>
      </c>
      <c r="T952" s="13">
        <f t="shared" si="73"/>
        <v>42356.750706018516</v>
      </c>
      <c r="U952" s="13">
        <f t="shared" si="74"/>
        <v>42386.750706018516</v>
      </c>
    </row>
    <row r="953" spans="1:21" x14ac:dyDescent="0.3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>
        <f t="shared" si="70"/>
        <v>38.39</v>
      </c>
      <c r="P953">
        <f t="shared" si="71"/>
        <v>39</v>
      </c>
      <c r="Q953" s="16">
        <f t="shared" si="72"/>
        <v>158.63636363636363</v>
      </c>
      <c r="R953" s="9" t="s">
        <v>8324</v>
      </c>
      <c r="S953" t="s">
        <v>8326</v>
      </c>
      <c r="T953" s="13">
        <f t="shared" si="73"/>
        <v>42480.653611111105</v>
      </c>
      <c r="U953" s="13">
        <f t="shared" si="74"/>
        <v>42525.653611111105</v>
      </c>
    </row>
    <row r="954" spans="1:21" ht="29" x14ac:dyDescent="0.3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>
        <f t="shared" si="70"/>
        <v>39.942857142857143</v>
      </c>
      <c r="P954">
        <f t="shared" si="71"/>
        <v>40</v>
      </c>
      <c r="Q954" s="16">
        <f t="shared" si="72"/>
        <v>99.857142857142861</v>
      </c>
      <c r="R954" s="9" t="s">
        <v>8324</v>
      </c>
      <c r="S954" t="s">
        <v>8326</v>
      </c>
      <c r="T954" s="13">
        <f t="shared" si="73"/>
        <v>42662.613564814819</v>
      </c>
      <c r="U954" s="13">
        <f t="shared" si="74"/>
        <v>42692.655231481483</v>
      </c>
    </row>
    <row r="955" spans="1:21" ht="43.5" x14ac:dyDescent="0.3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>
        <f t="shared" si="70"/>
        <v>0.84</v>
      </c>
      <c r="P955">
        <f t="shared" si="71"/>
        <v>1</v>
      </c>
      <c r="Q955" s="16">
        <f t="shared" si="72"/>
        <v>25.2</v>
      </c>
      <c r="R955" s="9" t="s">
        <v>8324</v>
      </c>
      <c r="S955" t="s">
        <v>8326</v>
      </c>
      <c r="T955" s="13">
        <f t="shared" si="73"/>
        <v>41999.164340277777</v>
      </c>
      <c r="U955" s="13">
        <f t="shared" si="74"/>
        <v>42029.164340277777</v>
      </c>
    </row>
    <row r="956" spans="1:21" ht="43.5" x14ac:dyDescent="0.3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>
        <f t="shared" si="70"/>
        <v>43.406666666666666</v>
      </c>
      <c r="P956">
        <f t="shared" si="71"/>
        <v>44</v>
      </c>
      <c r="Q956" s="16">
        <f t="shared" si="72"/>
        <v>89.191780821917803</v>
      </c>
      <c r="R956" s="9" t="s">
        <v>8324</v>
      </c>
      <c r="S956" t="s">
        <v>8326</v>
      </c>
      <c r="T956" s="13">
        <f t="shared" si="73"/>
        <v>42194.833784722221</v>
      </c>
      <c r="U956" s="13">
        <f t="shared" si="74"/>
        <v>42236.833784722221</v>
      </c>
    </row>
    <row r="957" spans="1:21" ht="43.5" x14ac:dyDescent="0.3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>
        <f t="shared" si="70"/>
        <v>5.6613333333333333</v>
      </c>
      <c r="P957">
        <f t="shared" si="71"/>
        <v>6</v>
      </c>
      <c r="Q957" s="16">
        <f t="shared" si="72"/>
        <v>182.6236559139785</v>
      </c>
      <c r="R957" s="9" t="s">
        <v>8324</v>
      </c>
      <c r="S957" t="s">
        <v>8326</v>
      </c>
      <c r="T957" s="13">
        <f t="shared" si="73"/>
        <v>42586.295138888891</v>
      </c>
      <c r="U957" s="13">
        <f t="shared" si="74"/>
        <v>42626.295138888891</v>
      </c>
    </row>
    <row r="958" spans="1:21" ht="58" x14ac:dyDescent="0.3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>
        <f t="shared" si="70"/>
        <v>1.722</v>
      </c>
      <c r="P958">
        <f t="shared" si="71"/>
        <v>2</v>
      </c>
      <c r="Q958" s="16">
        <f t="shared" si="72"/>
        <v>50.647058823529413</v>
      </c>
      <c r="R958" s="9" t="s">
        <v>8324</v>
      </c>
      <c r="S958" t="s">
        <v>8326</v>
      </c>
      <c r="T958" s="13">
        <f t="shared" si="73"/>
        <v>42060.913877314815</v>
      </c>
      <c r="U958" s="13">
        <f t="shared" si="74"/>
        <v>42120.872210648144</v>
      </c>
    </row>
    <row r="959" spans="1:21" ht="29" x14ac:dyDescent="0.3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>
        <f t="shared" si="70"/>
        <v>1.9416666666666664</v>
      </c>
      <c r="P959">
        <f t="shared" si="71"/>
        <v>2</v>
      </c>
      <c r="Q959" s="16">
        <f t="shared" si="72"/>
        <v>33.285714285714285</v>
      </c>
      <c r="R959" s="9" t="s">
        <v>8324</v>
      </c>
      <c r="S959" t="s">
        <v>8326</v>
      </c>
      <c r="T959" s="13">
        <f t="shared" si="73"/>
        <v>42660.552465277782</v>
      </c>
      <c r="U959" s="13">
        <f t="shared" si="74"/>
        <v>42691.594131944439</v>
      </c>
    </row>
    <row r="960" spans="1:21" ht="58" x14ac:dyDescent="0.3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>
        <f t="shared" si="70"/>
        <v>11.328275684711327</v>
      </c>
      <c r="P960">
        <f t="shared" si="71"/>
        <v>12</v>
      </c>
      <c r="Q960" s="16">
        <f t="shared" si="72"/>
        <v>51.823529411764703</v>
      </c>
      <c r="R960" s="9" t="s">
        <v>8324</v>
      </c>
      <c r="S960" t="s">
        <v>8326</v>
      </c>
      <c r="T960" s="13">
        <f t="shared" si="73"/>
        <v>42082.802812499998</v>
      </c>
      <c r="U960" s="13">
        <f t="shared" si="74"/>
        <v>42104.207638888889</v>
      </c>
    </row>
    <row r="961" spans="1:21" ht="43.5" x14ac:dyDescent="0.3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>
        <f t="shared" si="70"/>
        <v>38.86</v>
      </c>
      <c r="P961">
        <f t="shared" si="71"/>
        <v>39</v>
      </c>
      <c r="Q961" s="16">
        <f t="shared" si="72"/>
        <v>113.62573099415205</v>
      </c>
      <c r="R961" s="9" t="s">
        <v>8324</v>
      </c>
      <c r="S961" t="s">
        <v>8326</v>
      </c>
      <c r="T961" s="13">
        <f t="shared" si="73"/>
        <v>41993.174363425926</v>
      </c>
      <c r="U961" s="13">
        <f t="shared" si="74"/>
        <v>42023.174363425926</v>
      </c>
    </row>
    <row r="962" spans="1:21" ht="43.5" x14ac:dyDescent="0.3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>
        <f t="shared" si="70"/>
        <v>46.100628930817614</v>
      </c>
      <c r="P962">
        <f t="shared" si="71"/>
        <v>47</v>
      </c>
      <c r="Q962" s="16">
        <f t="shared" si="72"/>
        <v>136.46276595744681</v>
      </c>
      <c r="R962" s="9" t="s">
        <v>8324</v>
      </c>
      <c r="S962" t="s">
        <v>8326</v>
      </c>
      <c r="T962" s="13">
        <f t="shared" si="73"/>
        <v>42766.626793981486</v>
      </c>
      <c r="U962" s="13">
        <f t="shared" si="74"/>
        <v>42808.585127314815</v>
      </c>
    </row>
    <row r="963" spans="1:21" ht="43.5" x14ac:dyDescent="0.3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>
        <f t="shared" ref="O963:O1026" si="75">((E963)/(D963))*100</f>
        <v>42.188421052631583</v>
      </c>
      <c r="P963">
        <f t="shared" ref="P963:P1026" si="76">ROUNDUP(O963,0)</f>
        <v>43</v>
      </c>
      <c r="Q963" s="16">
        <f t="shared" ref="Q963:Q1026" si="77">E963/L963</f>
        <v>364.35454545454547</v>
      </c>
      <c r="R963" s="9" t="s">
        <v>8324</v>
      </c>
      <c r="S963" t="s">
        <v>8326</v>
      </c>
      <c r="T963" s="13">
        <f t="shared" ref="T963:T1026" si="78">(((J963/60)/60)/24)+DATE(1970,1,1)</f>
        <v>42740.693692129629</v>
      </c>
      <c r="U963" s="13">
        <f t="shared" ref="U963:U1026" si="79">(((I963/60)/60)/24)+DATE(1970,1,1)</f>
        <v>42786.791666666672</v>
      </c>
    </row>
    <row r="964" spans="1:21" ht="43.5" x14ac:dyDescent="0.3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>
        <f t="shared" si="75"/>
        <v>28.48</v>
      </c>
      <c r="P964">
        <f t="shared" si="76"/>
        <v>29</v>
      </c>
      <c r="Q964" s="16">
        <f t="shared" si="77"/>
        <v>19.243243243243242</v>
      </c>
      <c r="R964" s="9" t="s">
        <v>8324</v>
      </c>
      <c r="S964" t="s">
        <v>8326</v>
      </c>
      <c r="T964" s="13">
        <f t="shared" si="78"/>
        <v>42373.712418981479</v>
      </c>
      <c r="U964" s="13">
        <f t="shared" si="79"/>
        <v>42411.712418981479</v>
      </c>
    </row>
    <row r="965" spans="1:21" ht="29" x14ac:dyDescent="0.3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>
        <f t="shared" si="75"/>
        <v>1.077142857142857</v>
      </c>
      <c r="P965">
        <f t="shared" si="76"/>
        <v>2</v>
      </c>
      <c r="Q965" s="16">
        <f t="shared" si="77"/>
        <v>41.888888888888886</v>
      </c>
      <c r="R965" s="9" t="s">
        <v>8324</v>
      </c>
      <c r="S965" t="s">
        <v>8326</v>
      </c>
      <c r="T965" s="13">
        <f t="shared" si="78"/>
        <v>42625.635636574079</v>
      </c>
      <c r="U965" s="13">
        <f t="shared" si="79"/>
        <v>42660.635636574079</v>
      </c>
    </row>
    <row r="966" spans="1:21" ht="58" x14ac:dyDescent="0.3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>
        <f t="shared" si="75"/>
        <v>0.79909090909090907</v>
      </c>
      <c r="P966">
        <f t="shared" si="76"/>
        <v>1</v>
      </c>
      <c r="Q966" s="16">
        <f t="shared" si="77"/>
        <v>30.310344827586206</v>
      </c>
      <c r="R966" s="9" t="s">
        <v>8324</v>
      </c>
      <c r="S966" t="s">
        <v>8326</v>
      </c>
      <c r="T966" s="13">
        <f t="shared" si="78"/>
        <v>42208.628692129627</v>
      </c>
      <c r="U966" s="13">
        <f t="shared" si="79"/>
        <v>42248.628692129627</v>
      </c>
    </row>
    <row r="967" spans="1:21" ht="43.5" x14ac:dyDescent="0.3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>
        <f t="shared" si="75"/>
        <v>1.1919999999999999</v>
      </c>
      <c r="P967">
        <f t="shared" si="76"/>
        <v>2</v>
      </c>
      <c r="Q967" s="16">
        <f t="shared" si="77"/>
        <v>49.666666666666664</v>
      </c>
      <c r="R967" s="9" t="s">
        <v>8324</v>
      </c>
      <c r="S967" t="s">
        <v>8326</v>
      </c>
      <c r="T967" s="13">
        <f t="shared" si="78"/>
        <v>42637.016736111109</v>
      </c>
      <c r="U967" s="13">
        <f t="shared" si="79"/>
        <v>42669.165972222225</v>
      </c>
    </row>
    <row r="968" spans="1:21" ht="43.5" x14ac:dyDescent="0.3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>
        <f t="shared" si="75"/>
        <v>14.799999999999999</v>
      </c>
      <c r="P968">
        <f t="shared" si="76"/>
        <v>15</v>
      </c>
      <c r="Q968" s="16">
        <f t="shared" si="77"/>
        <v>59.2</v>
      </c>
      <c r="R968" s="9" t="s">
        <v>8324</v>
      </c>
      <c r="S968" t="s">
        <v>8326</v>
      </c>
      <c r="T968" s="13">
        <f t="shared" si="78"/>
        <v>42619.635787037041</v>
      </c>
      <c r="U968" s="13">
        <f t="shared" si="79"/>
        <v>42649.635787037041</v>
      </c>
    </row>
    <row r="969" spans="1:21" ht="43.5" x14ac:dyDescent="0.3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>
        <f t="shared" si="75"/>
        <v>17.810000000000002</v>
      </c>
      <c r="P969">
        <f t="shared" si="76"/>
        <v>18</v>
      </c>
      <c r="Q969" s="16">
        <f t="shared" si="77"/>
        <v>43.97530864197531</v>
      </c>
      <c r="R969" s="9" t="s">
        <v>8324</v>
      </c>
      <c r="S969" t="s">
        <v>8326</v>
      </c>
      <c r="T969" s="13">
        <f t="shared" si="78"/>
        <v>42422.254328703704</v>
      </c>
      <c r="U969" s="13">
        <f t="shared" si="79"/>
        <v>42482.21266203704</v>
      </c>
    </row>
    <row r="970" spans="1:21" ht="43.5" x14ac:dyDescent="0.3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>
        <f t="shared" si="75"/>
        <v>1.325</v>
      </c>
      <c r="P970">
        <f t="shared" si="76"/>
        <v>2</v>
      </c>
      <c r="Q970" s="16">
        <f t="shared" si="77"/>
        <v>26.5</v>
      </c>
      <c r="R970" s="9" t="s">
        <v>8324</v>
      </c>
      <c r="S970" t="s">
        <v>8326</v>
      </c>
      <c r="T970" s="13">
        <f t="shared" si="78"/>
        <v>41836.847615740742</v>
      </c>
      <c r="U970" s="13">
        <f t="shared" si="79"/>
        <v>41866.847615740742</v>
      </c>
    </row>
    <row r="971" spans="1:21" ht="29" x14ac:dyDescent="0.3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>
        <f t="shared" si="75"/>
        <v>46.666666666666664</v>
      </c>
      <c r="P971">
        <f t="shared" si="76"/>
        <v>47</v>
      </c>
      <c r="Q971" s="16">
        <f t="shared" si="77"/>
        <v>1272.7272727272727</v>
      </c>
      <c r="R971" s="9" t="s">
        <v>8324</v>
      </c>
      <c r="S971" t="s">
        <v>8326</v>
      </c>
      <c r="T971" s="13">
        <f t="shared" si="78"/>
        <v>42742.30332175926</v>
      </c>
      <c r="U971" s="13">
        <f t="shared" si="79"/>
        <v>42775.30332175926</v>
      </c>
    </row>
    <row r="972" spans="1:21" ht="58" x14ac:dyDescent="0.3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>
        <f t="shared" si="75"/>
        <v>45.92</v>
      </c>
      <c r="P972">
        <f t="shared" si="76"/>
        <v>46</v>
      </c>
      <c r="Q972" s="16">
        <f t="shared" si="77"/>
        <v>164</v>
      </c>
      <c r="R972" s="9" t="s">
        <v>8324</v>
      </c>
      <c r="S972" t="s">
        <v>8326</v>
      </c>
      <c r="T972" s="13">
        <f t="shared" si="78"/>
        <v>42721.220520833333</v>
      </c>
      <c r="U972" s="13">
        <f t="shared" si="79"/>
        <v>42758.207638888889</v>
      </c>
    </row>
    <row r="973" spans="1:21" ht="43.5" x14ac:dyDescent="0.3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>
        <f t="shared" si="75"/>
        <v>0.22599999999999998</v>
      </c>
      <c r="P973">
        <f t="shared" si="76"/>
        <v>1</v>
      </c>
      <c r="Q973" s="16">
        <f t="shared" si="77"/>
        <v>45.2</v>
      </c>
      <c r="R973" s="9" t="s">
        <v>8324</v>
      </c>
      <c r="S973" t="s">
        <v>8326</v>
      </c>
      <c r="T973" s="13">
        <f t="shared" si="78"/>
        <v>42111.709027777775</v>
      </c>
      <c r="U973" s="13">
        <f t="shared" si="79"/>
        <v>42156.709027777775</v>
      </c>
    </row>
    <row r="974" spans="1:21" ht="43.5" x14ac:dyDescent="0.3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>
        <f t="shared" si="75"/>
        <v>34.625</v>
      </c>
      <c r="P974">
        <f t="shared" si="76"/>
        <v>35</v>
      </c>
      <c r="Q974" s="16">
        <f t="shared" si="77"/>
        <v>153.88888888888889</v>
      </c>
      <c r="R974" s="9" t="s">
        <v>8324</v>
      </c>
      <c r="S974" t="s">
        <v>8326</v>
      </c>
      <c r="T974" s="13">
        <f t="shared" si="78"/>
        <v>41856.865717592591</v>
      </c>
      <c r="U974" s="13">
        <f t="shared" si="79"/>
        <v>41886.290972222225</v>
      </c>
    </row>
    <row r="975" spans="1:21" ht="58" x14ac:dyDescent="0.3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>
        <f t="shared" si="75"/>
        <v>2.0549999999999997</v>
      </c>
      <c r="P975">
        <f t="shared" si="76"/>
        <v>3</v>
      </c>
      <c r="Q975" s="16">
        <f t="shared" si="77"/>
        <v>51.375</v>
      </c>
      <c r="R975" s="9" t="s">
        <v>8324</v>
      </c>
      <c r="S975" t="s">
        <v>8326</v>
      </c>
      <c r="T975" s="13">
        <f t="shared" si="78"/>
        <v>42257.014965277776</v>
      </c>
      <c r="U975" s="13">
        <f t="shared" si="79"/>
        <v>42317.056631944448</v>
      </c>
    </row>
    <row r="976" spans="1:21" ht="43.5" x14ac:dyDescent="0.3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>
        <f t="shared" si="75"/>
        <v>0.55999999999999994</v>
      </c>
      <c r="P976">
        <f t="shared" si="76"/>
        <v>1</v>
      </c>
      <c r="Q976" s="16">
        <f t="shared" si="77"/>
        <v>93.333333333333329</v>
      </c>
      <c r="R976" s="9" t="s">
        <v>8324</v>
      </c>
      <c r="S976" t="s">
        <v>8326</v>
      </c>
      <c r="T976" s="13">
        <f t="shared" si="78"/>
        <v>42424.749490740738</v>
      </c>
      <c r="U976" s="13">
        <f t="shared" si="79"/>
        <v>42454.707824074074</v>
      </c>
    </row>
    <row r="977" spans="1:21" ht="43.5" x14ac:dyDescent="0.3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>
        <f t="shared" si="75"/>
        <v>2.6069999999999998</v>
      </c>
      <c r="P977">
        <f t="shared" si="76"/>
        <v>3</v>
      </c>
      <c r="Q977" s="16">
        <f t="shared" si="77"/>
        <v>108.625</v>
      </c>
      <c r="R977" s="9" t="s">
        <v>8324</v>
      </c>
      <c r="S977" t="s">
        <v>8326</v>
      </c>
      <c r="T977" s="13">
        <f t="shared" si="78"/>
        <v>42489.696585648147</v>
      </c>
      <c r="U977" s="13">
        <f t="shared" si="79"/>
        <v>42549.696585648147</v>
      </c>
    </row>
    <row r="978" spans="1:21" ht="43.5" x14ac:dyDescent="0.3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>
        <f t="shared" si="75"/>
        <v>1.9259999999999999</v>
      </c>
      <c r="P978">
        <f t="shared" si="76"/>
        <v>2</v>
      </c>
      <c r="Q978" s="16">
        <f t="shared" si="77"/>
        <v>160.5</v>
      </c>
      <c r="R978" s="9" t="s">
        <v>8324</v>
      </c>
      <c r="S978" t="s">
        <v>8326</v>
      </c>
      <c r="T978" s="13">
        <f t="shared" si="78"/>
        <v>42185.058993055558</v>
      </c>
      <c r="U978" s="13">
        <f t="shared" si="79"/>
        <v>42230.058993055558</v>
      </c>
    </row>
    <row r="979" spans="1:21" ht="43.5" x14ac:dyDescent="0.3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>
        <f t="shared" si="75"/>
        <v>33.666666666666664</v>
      </c>
      <c r="P979">
        <f t="shared" si="76"/>
        <v>34</v>
      </c>
      <c r="Q979" s="16">
        <f t="shared" si="77"/>
        <v>75.75</v>
      </c>
      <c r="R979" s="9" t="s">
        <v>8324</v>
      </c>
      <c r="S979" t="s">
        <v>8326</v>
      </c>
      <c r="T979" s="13">
        <f t="shared" si="78"/>
        <v>42391.942094907412</v>
      </c>
      <c r="U979" s="13">
        <f t="shared" si="79"/>
        <v>42421.942094907412</v>
      </c>
    </row>
    <row r="980" spans="1:21" ht="43.5" x14ac:dyDescent="0.3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>
        <f t="shared" si="75"/>
        <v>56.263267182990241</v>
      </c>
      <c r="P980">
        <f t="shared" si="76"/>
        <v>57</v>
      </c>
      <c r="Q980" s="16">
        <f t="shared" si="77"/>
        <v>790.83739837398377</v>
      </c>
      <c r="R980" s="9" t="s">
        <v>8324</v>
      </c>
      <c r="S980" t="s">
        <v>8326</v>
      </c>
      <c r="T980" s="13">
        <f t="shared" si="78"/>
        <v>42395.309039351851</v>
      </c>
      <c r="U980" s="13">
        <f t="shared" si="79"/>
        <v>42425.309039351851</v>
      </c>
    </row>
    <row r="981" spans="1:21" ht="58" x14ac:dyDescent="0.3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>
        <f t="shared" si="75"/>
        <v>82.817599999999999</v>
      </c>
      <c r="P981">
        <f t="shared" si="76"/>
        <v>83</v>
      </c>
      <c r="Q981" s="16">
        <f t="shared" si="77"/>
        <v>301.93916666666667</v>
      </c>
      <c r="R981" s="9" t="s">
        <v>8324</v>
      </c>
      <c r="S981" t="s">
        <v>8326</v>
      </c>
      <c r="T981" s="13">
        <f t="shared" si="78"/>
        <v>42506.416990740734</v>
      </c>
      <c r="U981" s="13">
        <f t="shared" si="79"/>
        <v>42541.790972222225</v>
      </c>
    </row>
    <row r="982" spans="1:21" ht="58" x14ac:dyDescent="0.3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>
        <f t="shared" si="75"/>
        <v>14.860000000000001</v>
      </c>
      <c r="P982">
        <f t="shared" si="76"/>
        <v>15</v>
      </c>
      <c r="Q982" s="16">
        <f t="shared" si="77"/>
        <v>47.935483870967744</v>
      </c>
      <c r="R982" s="9" t="s">
        <v>8324</v>
      </c>
      <c r="S982" t="s">
        <v>8326</v>
      </c>
      <c r="T982" s="13">
        <f t="shared" si="78"/>
        <v>41928.904189814813</v>
      </c>
      <c r="U982" s="13">
        <f t="shared" si="79"/>
        <v>41973.945856481485</v>
      </c>
    </row>
    <row r="983" spans="1:21" ht="58" x14ac:dyDescent="0.3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>
        <f t="shared" si="75"/>
        <v>1.2375123751237513E-2</v>
      </c>
      <c r="P983">
        <f t="shared" si="76"/>
        <v>1</v>
      </c>
      <c r="Q983" s="16">
        <f t="shared" si="77"/>
        <v>2.75</v>
      </c>
      <c r="R983" s="9" t="s">
        <v>8324</v>
      </c>
      <c r="S983" t="s">
        <v>8326</v>
      </c>
      <c r="T983" s="13">
        <f t="shared" si="78"/>
        <v>41830.947013888886</v>
      </c>
      <c r="U983" s="13">
        <f t="shared" si="79"/>
        <v>41860.947013888886</v>
      </c>
    </row>
    <row r="984" spans="1:21" ht="29" x14ac:dyDescent="0.3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>
        <f t="shared" si="75"/>
        <v>1.7142857142857144E-2</v>
      </c>
      <c r="P984">
        <f t="shared" si="76"/>
        <v>1</v>
      </c>
      <c r="Q984" s="16">
        <f t="shared" si="77"/>
        <v>1</v>
      </c>
      <c r="R984" s="9" t="s">
        <v>8324</v>
      </c>
      <c r="S984" t="s">
        <v>8326</v>
      </c>
      <c r="T984" s="13">
        <f t="shared" si="78"/>
        <v>42615.753310185188</v>
      </c>
      <c r="U984" s="13">
        <f t="shared" si="79"/>
        <v>42645.753310185188</v>
      </c>
    </row>
    <row r="985" spans="1:21" ht="58" x14ac:dyDescent="0.3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>
        <f t="shared" si="75"/>
        <v>29.506136117214709</v>
      </c>
      <c r="P985">
        <f t="shared" si="76"/>
        <v>30</v>
      </c>
      <c r="Q985" s="16">
        <f t="shared" si="77"/>
        <v>171.79329608938548</v>
      </c>
      <c r="R985" s="9" t="s">
        <v>8324</v>
      </c>
      <c r="S985" t="s">
        <v>8326</v>
      </c>
      <c r="T985" s="13">
        <f t="shared" si="78"/>
        <v>42574.667650462965</v>
      </c>
      <c r="U985" s="13">
        <f t="shared" si="79"/>
        <v>42605.870833333334</v>
      </c>
    </row>
    <row r="986" spans="1:21" ht="72.5" x14ac:dyDescent="0.3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>
        <f t="shared" si="75"/>
        <v>1.06</v>
      </c>
      <c r="P986">
        <f t="shared" si="76"/>
        <v>2</v>
      </c>
      <c r="Q986" s="16">
        <f t="shared" si="77"/>
        <v>35.333333333333336</v>
      </c>
      <c r="R986" s="9" t="s">
        <v>8324</v>
      </c>
      <c r="S986" t="s">
        <v>8326</v>
      </c>
      <c r="T986" s="13">
        <f t="shared" si="78"/>
        <v>42061.11583333333</v>
      </c>
      <c r="U986" s="13">
        <f t="shared" si="79"/>
        <v>42091.074166666673</v>
      </c>
    </row>
    <row r="987" spans="1:21" ht="43.5" x14ac:dyDescent="0.3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>
        <f t="shared" si="75"/>
        <v>6.293333333333333</v>
      </c>
      <c r="P987">
        <f t="shared" si="76"/>
        <v>7</v>
      </c>
      <c r="Q987" s="16">
        <f t="shared" si="77"/>
        <v>82.086956521739125</v>
      </c>
      <c r="R987" s="9" t="s">
        <v>8324</v>
      </c>
      <c r="S987" t="s">
        <v>8326</v>
      </c>
      <c r="T987" s="13">
        <f t="shared" si="78"/>
        <v>42339.967708333337</v>
      </c>
      <c r="U987" s="13">
        <f t="shared" si="79"/>
        <v>42369.958333333328</v>
      </c>
    </row>
    <row r="988" spans="1:21" ht="58" x14ac:dyDescent="0.3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>
        <f t="shared" si="75"/>
        <v>12.75</v>
      </c>
      <c r="P988">
        <f t="shared" si="76"/>
        <v>13</v>
      </c>
      <c r="Q988" s="16">
        <f t="shared" si="77"/>
        <v>110.8695652173913</v>
      </c>
      <c r="R988" s="9" t="s">
        <v>8324</v>
      </c>
      <c r="S988" t="s">
        <v>8326</v>
      </c>
      <c r="T988" s="13">
        <f t="shared" si="78"/>
        <v>42324.767361111109</v>
      </c>
      <c r="U988" s="13">
        <f t="shared" si="79"/>
        <v>42379</v>
      </c>
    </row>
    <row r="989" spans="1:21" ht="43.5" x14ac:dyDescent="0.3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>
        <f t="shared" si="75"/>
        <v>13.22</v>
      </c>
      <c r="P989">
        <f t="shared" si="76"/>
        <v>14</v>
      </c>
      <c r="Q989" s="16">
        <f t="shared" si="77"/>
        <v>161.21951219512195</v>
      </c>
      <c r="R989" s="9" t="s">
        <v>8324</v>
      </c>
      <c r="S989" t="s">
        <v>8326</v>
      </c>
      <c r="T989" s="13">
        <f t="shared" si="78"/>
        <v>41773.294560185182</v>
      </c>
      <c r="U989" s="13">
        <f t="shared" si="79"/>
        <v>41813.294560185182</v>
      </c>
    </row>
    <row r="990" spans="1:21" ht="58" x14ac:dyDescent="0.3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>
        <f t="shared" si="75"/>
        <v>0</v>
      </c>
      <c r="P990">
        <f t="shared" si="76"/>
        <v>0</v>
      </c>
      <c r="Q990" s="16" t="e">
        <f t="shared" si="77"/>
        <v>#DIV/0!</v>
      </c>
      <c r="R990" s="9" t="s">
        <v>8324</v>
      </c>
      <c r="S990" t="s">
        <v>8326</v>
      </c>
      <c r="T990" s="13">
        <f t="shared" si="78"/>
        <v>42614.356770833328</v>
      </c>
      <c r="U990" s="13">
        <f t="shared" si="79"/>
        <v>42644.356770833328</v>
      </c>
    </row>
    <row r="991" spans="1:21" ht="29" x14ac:dyDescent="0.3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>
        <f t="shared" si="75"/>
        <v>16.77</v>
      </c>
      <c r="P991">
        <f t="shared" si="76"/>
        <v>17</v>
      </c>
      <c r="Q991" s="16">
        <f t="shared" si="77"/>
        <v>52.40625</v>
      </c>
      <c r="R991" s="9" t="s">
        <v>8324</v>
      </c>
      <c r="S991" t="s">
        <v>8326</v>
      </c>
      <c r="T991" s="13">
        <f t="shared" si="78"/>
        <v>42611.933969907404</v>
      </c>
      <c r="U991" s="13">
        <f t="shared" si="79"/>
        <v>42641.933969907404</v>
      </c>
    </row>
    <row r="992" spans="1:21" ht="43.5" x14ac:dyDescent="0.3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>
        <f t="shared" si="75"/>
        <v>0.104</v>
      </c>
      <c r="P992">
        <f t="shared" si="76"/>
        <v>1</v>
      </c>
      <c r="Q992" s="16">
        <f t="shared" si="77"/>
        <v>13</v>
      </c>
      <c r="R992" s="9" t="s">
        <v>8324</v>
      </c>
      <c r="S992" t="s">
        <v>8326</v>
      </c>
      <c r="T992" s="13">
        <f t="shared" si="78"/>
        <v>41855.784305555557</v>
      </c>
      <c r="U992" s="13">
        <f t="shared" si="79"/>
        <v>41885.784305555557</v>
      </c>
    </row>
    <row r="993" spans="1:21" ht="72.5" x14ac:dyDescent="0.3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>
        <f t="shared" si="75"/>
        <v>4.24</v>
      </c>
      <c r="P993">
        <f t="shared" si="76"/>
        <v>5</v>
      </c>
      <c r="Q993" s="16">
        <f t="shared" si="77"/>
        <v>30.285714285714285</v>
      </c>
      <c r="R993" s="9" t="s">
        <v>8324</v>
      </c>
      <c r="S993" t="s">
        <v>8326</v>
      </c>
      <c r="T993" s="13">
        <f t="shared" si="78"/>
        <v>42538.75680555556</v>
      </c>
      <c r="U993" s="13">
        <f t="shared" si="79"/>
        <v>42563.785416666666</v>
      </c>
    </row>
    <row r="994" spans="1:21" ht="43.5" x14ac:dyDescent="0.3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>
        <f t="shared" si="75"/>
        <v>0.46699999999999997</v>
      </c>
      <c r="P994">
        <f t="shared" si="76"/>
        <v>1</v>
      </c>
      <c r="Q994" s="16">
        <f t="shared" si="77"/>
        <v>116.75</v>
      </c>
      <c r="R994" s="9" t="s">
        <v>8324</v>
      </c>
      <c r="S994" t="s">
        <v>8326</v>
      </c>
      <c r="T994" s="13">
        <f t="shared" si="78"/>
        <v>42437.924988425926</v>
      </c>
      <c r="U994" s="13">
        <f t="shared" si="79"/>
        <v>42497.883321759262</v>
      </c>
    </row>
    <row r="995" spans="1:21" ht="43.5" x14ac:dyDescent="0.3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>
        <f t="shared" si="75"/>
        <v>25.087142857142858</v>
      </c>
      <c r="P995">
        <f t="shared" si="76"/>
        <v>26</v>
      </c>
      <c r="Q995" s="16">
        <f t="shared" si="77"/>
        <v>89.59693877551021</v>
      </c>
      <c r="R995" s="9" t="s">
        <v>8324</v>
      </c>
      <c r="S995" t="s">
        <v>8326</v>
      </c>
      <c r="T995" s="13">
        <f t="shared" si="78"/>
        <v>42652.964907407411</v>
      </c>
      <c r="U995" s="13">
        <f t="shared" si="79"/>
        <v>42686.208333333328</v>
      </c>
    </row>
    <row r="996" spans="1:21" ht="58" x14ac:dyDescent="0.3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>
        <f t="shared" si="75"/>
        <v>2.3345000000000002</v>
      </c>
      <c r="P996">
        <f t="shared" si="76"/>
        <v>3</v>
      </c>
      <c r="Q996" s="16">
        <f t="shared" si="77"/>
        <v>424.45454545454544</v>
      </c>
      <c r="R996" s="9" t="s">
        <v>8324</v>
      </c>
      <c r="S996" t="s">
        <v>8326</v>
      </c>
      <c r="T996" s="13">
        <f t="shared" si="78"/>
        <v>41921.263078703705</v>
      </c>
      <c r="U996" s="13">
        <f t="shared" si="79"/>
        <v>41973.957638888889</v>
      </c>
    </row>
    <row r="997" spans="1:21" ht="43.5" x14ac:dyDescent="0.3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>
        <f t="shared" si="75"/>
        <v>7.26</v>
      </c>
      <c r="P997">
        <f t="shared" si="76"/>
        <v>8</v>
      </c>
      <c r="Q997" s="16">
        <f t="shared" si="77"/>
        <v>80.666666666666671</v>
      </c>
      <c r="R997" s="9" t="s">
        <v>8324</v>
      </c>
      <c r="S997" t="s">
        <v>8326</v>
      </c>
      <c r="T997" s="13">
        <f t="shared" si="78"/>
        <v>41947.940740740742</v>
      </c>
      <c r="U997" s="13">
        <f t="shared" si="79"/>
        <v>41972.666666666672</v>
      </c>
    </row>
    <row r="998" spans="1:21" ht="43.5" x14ac:dyDescent="0.3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>
        <f t="shared" si="75"/>
        <v>1.625</v>
      </c>
      <c r="P998">
        <f t="shared" si="76"/>
        <v>2</v>
      </c>
      <c r="Q998" s="16">
        <f t="shared" si="77"/>
        <v>13</v>
      </c>
      <c r="R998" s="9" t="s">
        <v>8324</v>
      </c>
      <c r="S998" t="s">
        <v>8326</v>
      </c>
      <c r="T998" s="13">
        <f t="shared" si="78"/>
        <v>41817.866435185184</v>
      </c>
      <c r="U998" s="13">
        <f t="shared" si="79"/>
        <v>41847.643750000003</v>
      </c>
    </row>
    <row r="999" spans="1:21" ht="29" x14ac:dyDescent="0.3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>
        <f t="shared" si="75"/>
        <v>1.3</v>
      </c>
      <c r="P999">
        <f t="shared" si="76"/>
        <v>2</v>
      </c>
      <c r="Q999" s="16">
        <f t="shared" si="77"/>
        <v>8.125</v>
      </c>
      <c r="R999" s="9" t="s">
        <v>8324</v>
      </c>
      <c r="S999" t="s">
        <v>8326</v>
      </c>
      <c r="T999" s="13">
        <f t="shared" si="78"/>
        <v>41941.10297453704</v>
      </c>
      <c r="U999" s="13">
        <f t="shared" si="79"/>
        <v>41971.144641203704</v>
      </c>
    </row>
    <row r="1000" spans="1:21" ht="43.5" x14ac:dyDescent="0.3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>
        <f t="shared" si="75"/>
        <v>58.558333333333337</v>
      </c>
      <c r="P1000">
        <f t="shared" si="76"/>
        <v>59</v>
      </c>
      <c r="Q1000" s="16">
        <f t="shared" si="77"/>
        <v>153.42794759825327</v>
      </c>
      <c r="R1000" s="9" t="s">
        <v>8324</v>
      </c>
      <c r="S1000" t="s">
        <v>8326</v>
      </c>
      <c r="T1000" s="13">
        <f t="shared" si="78"/>
        <v>42282.168993055559</v>
      </c>
      <c r="U1000" s="13">
        <f t="shared" si="79"/>
        <v>42327.210659722223</v>
      </c>
    </row>
    <row r="1001" spans="1:21" ht="43.5" x14ac:dyDescent="0.3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>
        <f t="shared" si="75"/>
        <v>7.7886666666666677</v>
      </c>
      <c r="P1001">
        <f t="shared" si="76"/>
        <v>8</v>
      </c>
      <c r="Q1001" s="16">
        <f t="shared" si="77"/>
        <v>292.07499999999999</v>
      </c>
      <c r="R1001" s="9" t="s">
        <v>8324</v>
      </c>
      <c r="S1001" t="s">
        <v>8326</v>
      </c>
      <c r="T1001" s="13">
        <f t="shared" si="78"/>
        <v>41926.29965277778</v>
      </c>
      <c r="U1001" s="13">
        <f t="shared" si="79"/>
        <v>41956.334722222222</v>
      </c>
    </row>
    <row r="1002" spans="1:21" ht="43.5" x14ac:dyDescent="0.3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>
        <f t="shared" si="75"/>
        <v>2.2157147647256061</v>
      </c>
      <c r="P1002">
        <f t="shared" si="76"/>
        <v>3</v>
      </c>
      <c r="Q1002" s="16">
        <f t="shared" si="77"/>
        <v>3304</v>
      </c>
      <c r="R1002" s="9" t="s">
        <v>8324</v>
      </c>
      <c r="S1002" t="s">
        <v>8326</v>
      </c>
      <c r="T1002" s="13">
        <f t="shared" si="78"/>
        <v>42749.059722222228</v>
      </c>
      <c r="U1002" s="13">
        <f t="shared" si="79"/>
        <v>42809.018055555556</v>
      </c>
    </row>
    <row r="1003" spans="1:21" ht="58" x14ac:dyDescent="0.3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>
        <f t="shared" si="75"/>
        <v>104</v>
      </c>
      <c r="P1003">
        <f t="shared" si="76"/>
        <v>104</v>
      </c>
      <c r="Q1003" s="16">
        <f t="shared" si="77"/>
        <v>1300</v>
      </c>
      <c r="R1003" s="9" t="s">
        <v>8324</v>
      </c>
      <c r="S1003" t="s">
        <v>8326</v>
      </c>
      <c r="T1003" s="13">
        <f t="shared" si="78"/>
        <v>42720.720057870371</v>
      </c>
      <c r="U1003" s="13">
        <f t="shared" si="79"/>
        <v>42765.720057870371</v>
      </c>
    </row>
    <row r="1004" spans="1:21" ht="43.5" x14ac:dyDescent="0.3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>
        <f t="shared" si="75"/>
        <v>29.6029602960296</v>
      </c>
      <c r="P1004">
        <f t="shared" si="76"/>
        <v>30</v>
      </c>
      <c r="Q1004" s="16">
        <f t="shared" si="77"/>
        <v>134.54545454545453</v>
      </c>
      <c r="R1004" s="9" t="s">
        <v>8324</v>
      </c>
      <c r="S1004" t="s">
        <v>8326</v>
      </c>
      <c r="T1004" s="13">
        <f t="shared" si="78"/>
        <v>42325.684189814812</v>
      </c>
      <c r="U1004" s="13">
        <f t="shared" si="79"/>
        <v>42355.249305555553</v>
      </c>
    </row>
    <row r="1005" spans="1:21" ht="43.5" x14ac:dyDescent="0.3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>
        <f t="shared" si="75"/>
        <v>16.055</v>
      </c>
      <c r="P1005">
        <f t="shared" si="76"/>
        <v>17</v>
      </c>
      <c r="Q1005" s="16">
        <f t="shared" si="77"/>
        <v>214.06666666666666</v>
      </c>
      <c r="R1005" s="9" t="s">
        <v>8324</v>
      </c>
      <c r="S1005" t="s">
        <v>8326</v>
      </c>
      <c r="T1005" s="13">
        <f t="shared" si="78"/>
        <v>42780.709039351852</v>
      </c>
      <c r="U1005" s="13">
        <f t="shared" si="79"/>
        <v>42810.667372685188</v>
      </c>
    </row>
    <row r="1006" spans="1:21" ht="29" x14ac:dyDescent="0.3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>
        <f t="shared" si="75"/>
        <v>82.207999999999998</v>
      </c>
      <c r="P1006">
        <f t="shared" si="76"/>
        <v>83</v>
      </c>
      <c r="Q1006" s="16">
        <f t="shared" si="77"/>
        <v>216.33684210526314</v>
      </c>
      <c r="R1006" s="9" t="s">
        <v>8324</v>
      </c>
      <c r="S1006" t="s">
        <v>8326</v>
      </c>
      <c r="T1006" s="13">
        <f t="shared" si="78"/>
        <v>42388.708645833336</v>
      </c>
      <c r="U1006" s="13">
        <f t="shared" si="79"/>
        <v>42418.708645833336</v>
      </c>
    </row>
    <row r="1007" spans="1:21" ht="43.5" x14ac:dyDescent="0.3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>
        <f t="shared" si="75"/>
        <v>75.051000000000002</v>
      </c>
      <c r="P1007">
        <f t="shared" si="76"/>
        <v>76</v>
      </c>
      <c r="Q1007" s="16">
        <f t="shared" si="77"/>
        <v>932.31055900621118</v>
      </c>
      <c r="R1007" s="9" t="s">
        <v>8324</v>
      </c>
      <c r="S1007" t="s">
        <v>8326</v>
      </c>
      <c r="T1007" s="13">
        <f t="shared" si="78"/>
        <v>42276.624803240738</v>
      </c>
      <c r="U1007" s="13">
        <f t="shared" si="79"/>
        <v>42307.624803240738</v>
      </c>
    </row>
    <row r="1008" spans="1:21" ht="43.5" x14ac:dyDescent="0.3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>
        <f t="shared" si="75"/>
        <v>5.8500000000000005</v>
      </c>
      <c r="P1008">
        <f t="shared" si="76"/>
        <v>6</v>
      </c>
      <c r="Q1008" s="16">
        <f t="shared" si="77"/>
        <v>29.25</v>
      </c>
      <c r="R1008" s="9" t="s">
        <v>8324</v>
      </c>
      <c r="S1008" t="s">
        <v>8326</v>
      </c>
      <c r="T1008" s="13">
        <f t="shared" si="78"/>
        <v>41977.040185185186</v>
      </c>
      <c r="U1008" s="13">
        <f t="shared" si="79"/>
        <v>41985.299305555556</v>
      </c>
    </row>
    <row r="1009" spans="1:21" ht="43.5" x14ac:dyDescent="0.3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>
        <f t="shared" si="75"/>
        <v>44.32</v>
      </c>
      <c r="P1009">
        <f t="shared" si="76"/>
        <v>45</v>
      </c>
      <c r="Q1009" s="16">
        <f t="shared" si="77"/>
        <v>174.94736842105263</v>
      </c>
      <c r="R1009" s="9" t="s">
        <v>8324</v>
      </c>
      <c r="S1009" t="s">
        <v>8326</v>
      </c>
      <c r="T1009" s="13">
        <f t="shared" si="78"/>
        <v>42676.583599537036</v>
      </c>
      <c r="U1009" s="13">
        <f t="shared" si="79"/>
        <v>42718.6252662037</v>
      </c>
    </row>
    <row r="1010" spans="1:21" ht="43.5" x14ac:dyDescent="0.3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>
        <f t="shared" si="75"/>
        <v>0.26737967914438499</v>
      </c>
      <c r="P1010">
        <f t="shared" si="76"/>
        <v>1</v>
      </c>
      <c r="Q1010" s="16">
        <f t="shared" si="77"/>
        <v>250</v>
      </c>
      <c r="R1010" s="9" t="s">
        <v>8324</v>
      </c>
      <c r="S1010" t="s">
        <v>8326</v>
      </c>
      <c r="T1010" s="13">
        <f t="shared" si="78"/>
        <v>42702.809201388889</v>
      </c>
      <c r="U1010" s="13">
        <f t="shared" si="79"/>
        <v>42732.809201388889</v>
      </c>
    </row>
    <row r="1011" spans="1:21" ht="58" x14ac:dyDescent="0.3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>
        <f t="shared" si="75"/>
        <v>13.13</v>
      </c>
      <c r="P1011">
        <f t="shared" si="76"/>
        <v>14</v>
      </c>
      <c r="Q1011" s="16">
        <f t="shared" si="77"/>
        <v>65</v>
      </c>
      <c r="R1011" s="9" t="s">
        <v>8324</v>
      </c>
      <c r="S1011" t="s">
        <v>8326</v>
      </c>
      <c r="T1011" s="13">
        <f t="shared" si="78"/>
        <v>42510.604699074072</v>
      </c>
      <c r="U1011" s="13">
        <f t="shared" si="79"/>
        <v>42540.604699074072</v>
      </c>
    </row>
    <row r="1012" spans="1:21" ht="43.5" x14ac:dyDescent="0.3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>
        <f t="shared" si="75"/>
        <v>0.19088937093275488</v>
      </c>
      <c r="P1012">
        <f t="shared" si="76"/>
        <v>1</v>
      </c>
      <c r="Q1012" s="16">
        <f t="shared" si="77"/>
        <v>55</v>
      </c>
      <c r="R1012" s="9" t="s">
        <v>8324</v>
      </c>
      <c r="S1012" t="s">
        <v>8326</v>
      </c>
      <c r="T1012" s="13">
        <f t="shared" si="78"/>
        <v>42561.829421296294</v>
      </c>
      <c r="U1012" s="13">
        <f t="shared" si="79"/>
        <v>42618.124305555553</v>
      </c>
    </row>
    <row r="1013" spans="1:21" ht="43.5" x14ac:dyDescent="0.3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>
        <f t="shared" si="75"/>
        <v>0.375</v>
      </c>
      <c r="P1013">
        <f t="shared" si="76"/>
        <v>1</v>
      </c>
      <c r="Q1013" s="16">
        <f t="shared" si="77"/>
        <v>75</v>
      </c>
      <c r="R1013" s="9" t="s">
        <v>8324</v>
      </c>
      <c r="S1013" t="s">
        <v>8326</v>
      </c>
      <c r="T1013" s="13">
        <f t="shared" si="78"/>
        <v>41946.898090277777</v>
      </c>
      <c r="U1013" s="13">
        <f t="shared" si="79"/>
        <v>41991.898090277777</v>
      </c>
    </row>
    <row r="1014" spans="1:21" ht="58" x14ac:dyDescent="0.3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>
        <f t="shared" si="75"/>
        <v>21535.021000000001</v>
      </c>
      <c r="P1014">
        <f t="shared" si="76"/>
        <v>21536</v>
      </c>
      <c r="Q1014" s="16">
        <f t="shared" si="77"/>
        <v>1389.3561935483872</v>
      </c>
      <c r="R1014" s="9" t="s">
        <v>8324</v>
      </c>
      <c r="S1014" t="s">
        <v>8326</v>
      </c>
      <c r="T1014" s="13">
        <f t="shared" si="78"/>
        <v>42714.440416666665</v>
      </c>
      <c r="U1014" s="13">
        <f t="shared" si="79"/>
        <v>42759.440416666665</v>
      </c>
    </row>
    <row r="1015" spans="1:21" ht="43.5" x14ac:dyDescent="0.3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>
        <f t="shared" si="75"/>
        <v>34.527999999999999</v>
      </c>
      <c r="P1015">
        <f t="shared" si="76"/>
        <v>35</v>
      </c>
      <c r="Q1015" s="16">
        <f t="shared" si="77"/>
        <v>95.911111111111111</v>
      </c>
      <c r="R1015" s="9" t="s">
        <v>8324</v>
      </c>
      <c r="S1015" t="s">
        <v>8326</v>
      </c>
      <c r="T1015" s="13">
        <f t="shared" si="78"/>
        <v>42339.833981481483</v>
      </c>
      <c r="U1015" s="13">
        <f t="shared" si="79"/>
        <v>42367.833333333328</v>
      </c>
    </row>
    <row r="1016" spans="1:21" ht="29" x14ac:dyDescent="0.3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>
        <f t="shared" si="75"/>
        <v>30.599999999999998</v>
      </c>
      <c r="P1016">
        <f t="shared" si="76"/>
        <v>31</v>
      </c>
      <c r="Q1016" s="16">
        <f t="shared" si="77"/>
        <v>191.25</v>
      </c>
      <c r="R1016" s="9" t="s">
        <v>8324</v>
      </c>
      <c r="S1016" t="s">
        <v>8326</v>
      </c>
      <c r="T1016" s="13">
        <f t="shared" si="78"/>
        <v>41955.002488425926</v>
      </c>
      <c r="U1016" s="13">
        <f t="shared" si="79"/>
        <v>42005.002488425926</v>
      </c>
    </row>
    <row r="1017" spans="1:21" ht="29" x14ac:dyDescent="0.3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>
        <f t="shared" si="75"/>
        <v>2.666666666666667</v>
      </c>
      <c r="P1017">
        <f t="shared" si="76"/>
        <v>3</v>
      </c>
      <c r="Q1017" s="16">
        <f t="shared" si="77"/>
        <v>40</v>
      </c>
      <c r="R1017" s="9" t="s">
        <v>8324</v>
      </c>
      <c r="S1017" t="s">
        <v>8326</v>
      </c>
      <c r="T1017" s="13">
        <f t="shared" si="78"/>
        <v>42303.878414351857</v>
      </c>
      <c r="U1017" s="13">
        <f t="shared" si="79"/>
        <v>42333.920081018514</v>
      </c>
    </row>
    <row r="1018" spans="1:21" ht="43.5" x14ac:dyDescent="0.3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>
        <f t="shared" si="75"/>
        <v>2.8420000000000001</v>
      </c>
      <c r="P1018">
        <f t="shared" si="76"/>
        <v>3</v>
      </c>
      <c r="Q1018" s="16">
        <f t="shared" si="77"/>
        <v>74.78947368421052</v>
      </c>
      <c r="R1018" s="9" t="s">
        <v>8324</v>
      </c>
      <c r="S1018" t="s">
        <v>8326</v>
      </c>
      <c r="T1018" s="13">
        <f t="shared" si="78"/>
        <v>42422.107129629629</v>
      </c>
      <c r="U1018" s="13">
        <f t="shared" si="79"/>
        <v>42467.065462962957</v>
      </c>
    </row>
    <row r="1019" spans="1:21" ht="58" x14ac:dyDescent="0.3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>
        <f t="shared" si="75"/>
        <v>22.878799999999998</v>
      </c>
      <c r="P1019">
        <f t="shared" si="76"/>
        <v>23</v>
      </c>
      <c r="Q1019" s="16">
        <f t="shared" si="77"/>
        <v>161.11830985915492</v>
      </c>
      <c r="R1019" s="9" t="s">
        <v>8324</v>
      </c>
      <c r="S1019" t="s">
        <v>8326</v>
      </c>
      <c r="T1019" s="13">
        <f t="shared" si="78"/>
        <v>42289.675173611111</v>
      </c>
      <c r="U1019" s="13">
        <f t="shared" si="79"/>
        <v>42329.716840277775</v>
      </c>
    </row>
    <row r="1020" spans="1:21" ht="43.5" x14ac:dyDescent="0.3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>
        <f t="shared" si="75"/>
        <v>3.105</v>
      </c>
      <c r="P1020">
        <f t="shared" si="76"/>
        <v>4</v>
      </c>
      <c r="Q1020" s="16">
        <f t="shared" si="77"/>
        <v>88.714285714285708</v>
      </c>
      <c r="R1020" s="9" t="s">
        <v>8324</v>
      </c>
      <c r="S1020" t="s">
        <v>8326</v>
      </c>
      <c r="T1020" s="13">
        <f t="shared" si="78"/>
        <v>42535.492280092592</v>
      </c>
      <c r="U1020" s="13">
        <f t="shared" si="79"/>
        <v>42565.492280092592</v>
      </c>
    </row>
    <row r="1021" spans="1:21" ht="43.5" x14ac:dyDescent="0.3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>
        <f t="shared" si="75"/>
        <v>47.333333333333336</v>
      </c>
      <c r="P1021">
        <f t="shared" si="76"/>
        <v>48</v>
      </c>
      <c r="Q1021" s="16">
        <f t="shared" si="77"/>
        <v>53.25</v>
      </c>
      <c r="R1021" s="9" t="s">
        <v>8324</v>
      </c>
      <c r="S1021" t="s">
        <v>8326</v>
      </c>
      <c r="T1021" s="13">
        <f t="shared" si="78"/>
        <v>42009.973946759259</v>
      </c>
      <c r="U1021" s="13">
        <f t="shared" si="79"/>
        <v>42039.973946759259</v>
      </c>
    </row>
    <row r="1022" spans="1:21" ht="43.5" x14ac:dyDescent="0.3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>
        <f t="shared" si="75"/>
        <v>205.54838709677421</v>
      </c>
      <c r="P1022">
        <f t="shared" si="76"/>
        <v>206</v>
      </c>
      <c r="Q1022" s="16">
        <f t="shared" si="77"/>
        <v>106.2</v>
      </c>
      <c r="R1022" s="9" t="s">
        <v>8330</v>
      </c>
      <c r="S1022" t="s">
        <v>8335</v>
      </c>
      <c r="T1022" s="13">
        <f t="shared" si="78"/>
        <v>42127.069548611107</v>
      </c>
      <c r="U1022" s="13">
        <f t="shared" si="79"/>
        <v>42157.032638888893</v>
      </c>
    </row>
    <row r="1023" spans="1:21" ht="43.5" x14ac:dyDescent="0.3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>
        <f t="shared" si="75"/>
        <v>351.80366666666669</v>
      </c>
      <c r="P1023">
        <f t="shared" si="76"/>
        <v>352</v>
      </c>
      <c r="Q1023" s="16">
        <f t="shared" si="77"/>
        <v>22.079728033472804</v>
      </c>
      <c r="R1023" s="9" t="s">
        <v>8330</v>
      </c>
      <c r="S1023" t="s">
        <v>8335</v>
      </c>
      <c r="T1023" s="13">
        <f t="shared" si="78"/>
        <v>42271.251979166671</v>
      </c>
      <c r="U1023" s="13">
        <f t="shared" si="79"/>
        <v>42294.166666666672</v>
      </c>
    </row>
    <row r="1024" spans="1:21" ht="29" x14ac:dyDescent="0.3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>
        <f t="shared" si="75"/>
        <v>114.9</v>
      </c>
      <c r="P1024">
        <f t="shared" si="76"/>
        <v>115</v>
      </c>
      <c r="Q1024" s="16">
        <f t="shared" si="77"/>
        <v>31.054054054054053</v>
      </c>
      <c r="R1024" s="9" t="s">
        <v>8330</v>
      </c>
      <c r="S1024" t="s">
        <v>8335</v>
      </c>
      <c r="T1024" s="13">
        <f t="shared" si="78"/>
        <v>42111.646724537044</v>
      </c>
      <c r="U1024" s="13">
        <f t="shared" si="79"/>
        <v>42141.646724537044</v>
      </c>
    </row>
    <row r="1025" spans="1:21" ht="43.5" x14ac:dyDescent="0.3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>
        <f t="shared" si="75"/>
        <v>237.15</v>
      </c>
      <c r="P1025">
        <f t="shared" si="76"/>
        <v>238</v>
      </c>
      <c r="Q1025" s="16">
        <f t="shared" si="77"/>
        <v>36.206106870229007</v>
      </c>
      <c r="R1025" s="9" t="s">
        <v>8330</v>
      </c>
      <c r="S1025" t="s">
        <v>8335</v>
      </c>
      <c r="T1025" s="13">
        <f t="shared" si="78"/>
        <v>42145.919687500005</v>
      </c>
      <c r="U1025" s="13">
        <f t="shared" si="79"/>
        <v>42175.919687500005</v>
      </c>
    </row>
    <row r="1026" spans="1:21" ht="43.5" x14ac:dyDescent="0.3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>
        <f t="shared" si="75"/>
        <v>118.63774999999998</v>
      </c>
      <c r="P1026">
        <f t="shared" si="76"/>
        <v>119</v>
      </c>
      <c r="Q1026" s="16">
        <f t="shared" si="77"/>
        <v>388.9762295081967</v>
      </c>
      <c r="R1026" s="9" t="s">
        <v>8330</v>
      </c>
      <c r="S1026" t="s">
        <v>8335</v>
      </c>
      <c r="T1026" s="13">
        <f t="shared" si="78"/>
        <v>42370.580590277779</v>
      </c>
      <c r="U1026" s="13">
        <f t="shared" si="79"/>
        <v>42400.580590277779</v>
      </c>
    </row>
    <row r="1027" spans="1:21" ht="29" x14ac:dyDescent="0.3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>
        <f t="shared" ref="O1027:O1090" si="80">((E1027)/(D1027))*100</f>
        <v>109.92831428571431</v>
      </c>
      <c r="P1027">
        <f t="shared" ref="P1027:P1090" si="81">ROUNDUP(O1027,0)</f>
        <v>110</v>
      </c>
      <c r="Q1027" s="16">
        <f t="shared" ref="Q1027:Q1090" si="82">E1027/L1027</f>
        <v>71.848571428571432</v>
      </c>
      <c r="R1027" s="9" t="s">
        <v>8330</v>
      </c>
      <c r="S1027" t="s">
        <v>8335</v>
      </c>
      <c r="T1027" s="13">
        <f t="shared" ref="T1027:T1090" si="83">(((J1027/60)/60)/24)+DATE(1970,1,1)</f>
        <v>42049.833761574075</v>
      </c>
      <c r="U1027" s="13">
        <f t="shared" ref="U1027:U1090" si="84">(((I1027/60)/60)/24)+DATE(1970,1,1)</f>
        <v>42079.792094907403</v>
      </c>
    </row>
    <row r="1028" spans="1:21" ht="58" x14ac:dyDescent="0.3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>
        <f t="shared" si="80"/>
        <v>100.00828571428571</v>
      </c>
      <c r="P1028">
        <f t="shared" si="81"/>
        <v>101</v>
      </c>
      <c r="Q1028" s="16">
        <f t="shared" si="82"/>
        <v>57.381803278688523</v>
      </c>
      <c r="R1028" s="9" t="s">
        <v>8330</v>
      </c>
      <c r="S1028" t="s">
        <v>8335</v>
      </c>
      <c r="T1028" s="13">
        <f t="shared" si="83"/>
        <v>42426.407592592594</v>
      </c>
      <c r="U1028" s="13">
        <f t="shared" si="84"/>
        <v>42460.365925925929</v>
      </c>
    </row>
    <row r="1029" spans="1:21" ht="43.5" x14ac:dyDescent="0.3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>
        <f t="shared" si="80"/>
        <v>103.09292094387415</v>
      </c>
      <c r="P1029">
        <f t="shared" si="81"/>
        <v>104</v>
      </c>
      <c r="Q1029" s="16">
        <f t="shared" si="82"/>
        <v>69.666666666666671</v>
      </c>
      <c r="R1029" s="9" t="s">
        <v>8330</v>
      </c>
      <c r="S1029" t="s">
        <v>8335</v>
      </c>
      <c r="T1029" s="13">
        <f t="shared" si="83"/>
        <v>41905.034108796295</v>
      </c>
      <c r="U1029" s="13">
        <f t="shared" si="84"/>
        <v>41935.034108796295</v>
      </c>
    </row>
    <row r="1030" spans="1:21" ht="43.5" x14ac:dyDescent="0.3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>
        <f t="shared" si="80"/>
        <v>117.27000000000001</v>
      </c>
      <c r="P1030">
        <f t="shared" si="81"/>
        <v>118</v>
      </c>
      <c r="Q1030" s="16">
        <f t="shared" si="82"/>
        <v>45.988235294117644</v>
      </c>
      <c r="R1030" s="9" t="s">
        <v>8330</v>
      </c>
      <c r="S1030" t="s">
        <v>8335</v>
      </c>
      <c r="T1030" s="13">
        <f t="shared" si="83"/>
        <v>42755.627372685187</v>
      </c>
      <c r="U1030" s="13">
        <f t="shared" si="84"/>
        <v>42800.833333333328</v>
      </c>
    </row>
    <row r="1031" spans="1:21" ht="29" x14ac:dyDescent="0.3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>
        <f t="shared" si="80"/>
        <v>111.75999999999999</v>
      </c>
      <c r="P1031">
        <f t="shared" si="81"/>
        <v>112</v>
      </c>
      <c r="Q1031" s="16">
        <f t="shared" si="82"/>
        <v>79.262411347517727</v>
      </c>
      <c r="R1031" s="9" t="s">
        <v>8330</v>
      </c>
      <c r="S1031" t="s">
        <v>8335</v>
      </c>
      <c r="T1031" s="13">
        <f t="shared" si="83"/>
        <v>42044.711886574078</v>
      </c>
      <c r="U1031" s="13">
        <f t="shared" si="84"/>
        <v>42098.915972222225</v>
      </c>
    </row>
    <row r="1032" spans="1:21" ht="29" x14ac:dyDescent="0.3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>
        <f t="shared" si="80"/>
        <v>342.09999999999997</v>
      </c>
      <c r="P1032">
        <f t="shared" si="81"/>
        <v>343</v>
      </c>
      <c r="Q1032" s="16">
        <f t="shared" si="82"/>
        <v>43.031446540880502</v>
      </c>
      <c r="R1032" s="9" t="s">
        <v>8330</v>
      </c>
      <c r="S1032" t="s">
        <v>8335</v>
      </c>
      <c r="T1032" s="13">
        <f t="shared" si="83"/>
        <v>42611.483206018514</v>
      </c>
      <c r="U1032" s="13">
        <f t="shared" si="84"/>
        <v>42625.483206018514</v>
      </c>
    </row>
    <row r="1033" spans="1:21" ht="58" x14ac:dyDescent="0.3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>
        <f t="shared" si="80"/>
        <v>107.4</v>
      </c>
      <c r="P1033">
        <f t="shared" si="81"/>
        <v>108</v>
      </c>
      <c r="Q1033" s="16">
        <f t="shared" si="82"/>
        <v>108.48484848484848</v>
      </c>
      <c r="R1033" s="9" t="s">
        <v>8330</v>
      </c>
      <c r="S1033" t="s">
        <v>8335</v>
      </c>
      <c r="T1033" s="13">
        <f t="shared" si="83"/>
        <v>42324.764004629629</v>
      </c>
      <c r="U1033" s="13">
        <f t="shared" si="84"/>
        <v>42354.764004629629</v>
      </c>
    </row>
    <row r="1034" spans="1:21" x14ac:dyDescent="0.3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>
        <f t="shared" si="80"/>
        <v>108.49703703703703</v>
      </c>
      <c r="P1034">
        <f t="shared" si="81"/>
        <v>109</v>
      </c>
      <c r="Q1034" s="16">
        <f t="shared" si="82"/>
        <v>61.029583333333335</v>
      </c>
      <c r="R1034" s="9" t="s">
        <v>8330</v>
      </c>
      <c r="S1034" t="s">
        <v>8335</v>
      </c>
      <c r="T1034" s="13">
        <f t="shared" si="83"/>
        <v>42514.666956018518</v>
      </c>
      <c r="U1034" s="13">
        <f t="shared" si="84"/>
        <v>42544.666956018518</v>
      </c>
    </row>
    <row r="1035" spans="1:21" ht="43.5" x14ac:dyDescent="0.3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>
        <f t="shared" si="80"/>
        <v>102.86144578313252</v>
      </c>
      <c r="P1035">
        <f t="shared" si="81"/>
        <v>103</v>
      </c>
      <c r="Q1035" s="16">
        <f t="shared" si="82"/>
        <v>50.592592592592595</v>
      </c>
      <c r="R1035" s="9" t="s">
        <v>8330</v>
      </c>
      <c r="S1035" t="s">
        <v>8335</v>
      </c>
      <c r="T1035" s="13">
        <f t="shared" si="83"/>
        <v>42688.732407407413</v>
      </c>
      <c r="U1035" s="13">
        <f t="shared" si="84"/>
        <v>42716.732407407413</v>
      </c>
    </row>
    <row r="1036" spans="1:21" ht="43.5" x14ac:dyDescent="0.3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>
        <f t="shared" si="80"/>
        <v>130.0018</v>
      </c>
      <c r="P1036">
        <f t="shared" si="81"/>
        <v>131</v>
      </c>
      <c r="Q1036" s="16">
        <f t="shared" si="82"/>
        <v>39.157168674698795</v>
      </c>
      <c r="R1036" s="9" t="s">
        <v>8330</v>
      </c>
      <c r="S1036" t="s">
        <v>8335</v>
      </c>
      <c r="T1036" s="13">
        <f t="shared" si="83"/>
        <v>42555.166712962964</v>
      </c>
      <c r="U1036" s="13">
        <f t="shared" si="84"/>
        <v>42587.165972222225</v>
      </c>
    </row>
    <row r="1037" spans="1:21" ht="43.5" x14ac:dyDescent="0.3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>
        <f t="shared" si="80"/>
        <v>107.65217391304347</v>
      </c>
      <c r="P1037">
        <f t="shared" si="81"/>
        <v>108</v>
      </c>
      <c r="Q1037" s="16">
        <f t="shared" si="82"/>
        <v>65.15789473684211</v>
      </c>
      <c r="R1037" s="9" t="s">
        <v>8330</v>
      </c>
      <c r="S1037" t="s">
        <v>8335</v>
      </c>
      <c r="T1037" s="13">
        <f t="shared" si="83"/>
        <v>42016.641435185185</v>
      </c>
      <c r="U1037" s="13">
        <f t="shared" si="84"/>
        <v>42046.641435185185</v>
      </c>
    </row>
    <row r="1038" spans="1:21" ht="43.5" x14ac:dyDescent="0.3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>
        <f t="shared" si="80"/>
        <v>112.36044444444444</v>
      </c>
      <c r="P1038">
        <f t="shared" si="81"/>
        <v>113</v>
      </c>
      <c r="Q1038" s="16">
        <f t="shared" si="82"/>
        <v>23.963127962085309</v>
      </c>
      <c r="R1038" s="9" t="s">
        <v>8330</v>
      </c>
      <c r="S1038" t="s">
        <v>8335</v>
      </c>
      <c r="T1038" s="13">
        <f t="shared" si="83"/>
        <v>41249.448958333334</v>
      </c>
      <c r="U1038" s="13">
        <f t="shared" si="84"/>
        <v>41281.333333333336</v>
      </c>
    </row>
    <row r="1039" spans="1:21" ht="58" x14ac:dyDescent="0.3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>
        <f t="shared" si="80"/>
        <v>102.1</v>
      </c>
      <c r="P1039">
        <f t="shared" si="81"/>
        <v>103</v>
      </c>
      <c r="Q1039" s="16">
        <f t="shared" si="82"/>
        <v>48.61904761904762</v>
      </c>
      <c r="R1039" s="9" t="s">
        <v>8330</v>
      </c>
      <c r="S1039" t="s">
        <v>8335</v>
      </c>
      <c r="T1039" s="13">
        <f t="shared" si="83"/>
        <v>42119.822476851856</v>
      </c>
      <c r="U1039" s="13">
        <f t="shared" si="84"/>
        <v>42142.208333333328</v>
      </c>
    </row>
    <row r="1040" spans="1:21" ht="43.5" x14ac:dyDescent="0.3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>
        <f t="shared" si="80"/>
        <v>145.33333333333334</v>
      </c>
      <c r="P1040">
        <f t="shared" si="81"/>
        <v>146</v>
      </c>
      <c r="Q1040" s="16">
        <f t="shared" si="82"/>
        <v>35.73770491803279</v>
      </c>
      <c r="R1040" s="9" t="s">
        <v>8330</v>
      </c>
      <c r="S1040" t="s">
        <v>8335</v>
      </c>
      <c r="T1040" s="13">
        <f t="shared" si="83"/>
        <v>42418.231747685189</v>
      </c>
      <c r="U1040" s="13">
        <f t="shared" si="84"/>
        <v>42448.190081018518</v>
      </c>
    </row>
    <row r="1041" spans="1:21" ht="58" x14ac:dyDescent="0.3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>
        <f t="shared" si="80"/>
        <v>128.19999999999999</v>
      </c>
      <c r="P1041">
        <f t="shared" si="81"/>
        <v>129</v>
      </c>
      <c r="Q1041" s="16">
        <f t="shared" si="82"/>
        <v>21.366666666666667</v>
      </c>
      <c r="R1041" s="9" t="s">
        <v>8330</v>
      </c>
      <c r="S1041" t="s">
        <v>8335</v>
      </c>
      <c r="T1041" s="13">
        <f t="shared" si="83"/>
        <v>42692.109328703707</v>
      </c>
      <c r="U1041" s="13">
        <f t="shared" si="84"/>
        <v>42717.332638888889</v>
      </c>
    </row>
    <row r="1042" spans="1:21" ht="43.5" x14ac:dyDescent="0.3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>
        <f t="shared" si="80"/>
        <v>0.29411764705882354</v>
      </c>
      <c r="P1042">
        <f t="shared" si="81"/>
        <v>1</v>
      </c>
      <c r="Q1042" s="16">
        <f t="shared" si="82"/>
        <v>250</v>
      </c>
      <c r="R1042" s="9" t="s">
        <v>8336</v>
      </c>
      <c r="S1042" t="s">
        <v>8337</v>
      </c>
      <c r="T1042" s="13">
        <f t="shared" si="83"/>
        <v>42579.708437499998</v>
      </c>
      <c r="U1042" s="13">
        <f t="shared" si="84"/>
        <v>42609.708437499998</v>
      </c>
    </row>
    <row r="1043" spans="1:21" ht="43.5" x14ac:dyDescent="0.3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>
        <f t="shared" si="80"/>
        <v>0</v>
      </c>
      <c r="P1043">
        <f t="shared" si="81"/>
        <v>0</v>
      </c>
      <c r="Q1043" s="16" t="e">
        <f t="shared" si="82"/>
        <v>#DIV/0!</v>
      </c>
      <c r="R1043" s="9" t="s">
        <v>8336</v>
      </c>
      <c r="S1043" t="s">
        <v>8337</v>
      </c>
      <c r="T1043" s="13">
        <f t="shared" si="83"/>
        <v>41831.060092592597</v>
      </c>
      <c r="U1043" s="13">
        <f t="shared" si="84"/>
        <v>41851.060092592597</v>
      </c>
    </row>
    <row r="1044" spans="1:21" ht="43.5" x14ac:dyDescent="0.3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>
        <f t="shared" si="80"/>
        <v>1.5384615384615385</v>
      </c>
      <c r="P1044">
        <f t="shared" si="81"/>
        <v>2</v>
      </c>
      <c r="Q1044" s="16">
        <f t="shared" si="82"/>
        <v>10</v>
      </c>
      <c r="R1044" s="9" t="s">
        <v>8336</v>
      </c>
      <c r="S1044" t="s">
        <v>8337</v>
      </c>
      <c r="T1044" s="13">
        <f t="shared" si="83"/>
        <v>41851.696157407408</v>
      </c>
      <c r="U1044" s="13">
        <f t="shared" si="84"/>
        <v>41894.416666666664</v>
      </c>
    </row>
    <row r="1045" spans="1:21" ht="43.5" x14ac:dyDescent="0.3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>
        <f t="shared" si="80"/>
        <v>8.5370000000000008</v>
      </c>
      <c r="P1045">
        <f t="shared" si="81"/>
        <v>9</v>
      </c>
      <c r="Q1045" s="16">
        <f t="shared" si="82"/>
        <v>29.236301369863014</v>
      </c>
      <c r="R1045" s="9" t="s">
        <v>8336</v>
      </c>
      <c r="S1045" t="s">
        <v>8337</v>
      </c>
      <c r="T1045" s="13">
        <f t="shared" si="83"/>
        <v>42114.252951388888</v>
      </c>
      <c r="U1045" s="13">
        <f t="shared" si="84"/>
        <v>42144.252951388888</v>
      </c>
    </row>
    <row r="1046" spans="1:21" ht="43.5" x14ac:dyDescent="0.3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>
        <f t="shared" si="80"/>
        <v>8.5714285714285715E-2</v>
      </c>
      <c r="P1046">
        <f t="shared" si="81"/>
        <v>1</v>
      </c>
      <c r="Q1046" s="16">
        <f t="shared" si="82"/>
        <v>3</v>
      </c>
      <c r="R1046" s="9" t="s">
        <v>8336</v>
      </c>
      <c r="S1046" t="s">
        <v>8337</v>
      </c>
      <c r="T1046" s="13">
        <f t="shared" si="83"/>
        <v>42011.925937499997</v>
      </c>
      <c r="U1046" s="13">
        <f t="shared" si="84"/>
        <v>42068.852083333331</v>
      </c>
    </row>
    <row r="1047" spans="1:21" ht="43.5" x14ac:dyDescent="0.3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>
        <f t="shared" si="80"/>
        <v>2.6599999999999997</v>
      </c>
      <c r="P1047">
        <f t="shared" si="81"/>
        <v>3</v>
      </c>
      <c r="Q1047" s="16">
        <f t="shared" si="82"/>
        <v>33.25</v>
      </c>
      <c r="R1047" s="9" t="s">
        <v>8336</v>
      </c>
      <c r="S1047" t="s">
        <v>8337</v>
      </c>
      <c r="T1047" s="13">
        <f t="shared" si="83"/>
        <v>41844.874421296299</v>
      </c>
      <c r="U1047" s="13">
        <f t="shared" si="84"/>
        <v>41874.874421296299</v>
      </c>
    </row>
    <row r="1048" spans="1:21" ht="43.5" x14ac:dyDescent="0.3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>
        <f t="shared" si="80"/>
        <v>0</v>
      </c>
      <c r="P1048">
        <f t="shared" si="81"/>
        <v>0</v>
      </c>
      <c r="Q1048" s="16" t="e">
        <f t="shared" si="82"/>
        <v>#DIV/0!</v>
      </c>
      <c r="R1048" s="9" t="s">
        <v>8336</v>
      </c>
      <c r="S1048" t="s">
        <v>8337</v>
      </c>
      <c r="T1048" s="13">
        <f t="shared" si="83"/>
        <v>42319.851388888885</v>
      </c>
      <c r="U1048" s="13">
        <f t="shared" si="84"/>
        <v>42364.851388888885</v>
      </c>
    </row>
    <row r="1049" spans="1:21" ht="43.5" x14ac:dyDescent="0.3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>
        <f t="shared" si="80"/>
        <v>0.05</v>
      </c>
      <c r="P1049">
        <f t="shared" si="81"/>
        <v>1</v>
      </c>
      <c r="Q1049" s="16">
        <f t="shared" si="82"/>
        <v>1</v>
      </c>
      <c r="R1049" s="9" t="s">
        <v>8336</v>
      </c>
      <c r="S1049" t="s">
        <v>8337</v>
      </c>
      <c r="T1049" s="13">
        <f t="shared" si="83"/>
        <v>41918.818460648145</v>
      </c>
      <c r="U1049" s="13">
        <f t="shared" si="84"/>
        <v>41948.860127314816</v>
      </c>
    </row>
    <row r="1050" spans="1:21" ht="43.5" x14ac:dyDescent="0.3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>
        <f t="shared" si="80"/>
        <v>1.4133333333333333</v>
      </c>
      <c r="P1050">
        <f t="shared" si="81"/>
        <v>2</v>
      </c>
      <c r="Q1050" s="16">
        <f t="shared" si="82"/>
        <v>53</v>
      </c>
      <c r="R1050" s="9" t="s">
        <v>8336</v>
      </c>
      <c r="S1050" t="s">
        <v>8337</v>
      </c>
      <c r="T1050" s="13">
        <f t="shared" si="83"/>
        <v>42598.053113425922</v>
      </c>
      <c r="U1050" s="13">
        <f t="shared" si="84"/>
        <v>42638.053113425922</v>
      </c>
    </row>
    <row r="1051" spans="1:21" x14ac:dyDescent="0.3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>
        <f t="shared" si="80"/>
        <v>0</v>
      </c>
      <c r="P1051">
        <f t="shared" si="81"/>
        <v>0</v>
      </c>
      <c r="Q1051" s="16" t="e">
        <f t="shared" si="82"/>
        <v>#DIV/0!</v>
      </c>
      <c r="R1051" s="9" t="s">
        <v>8336</v>
      </c>
      <c r="S1051" t="s">
        <v>8337</v>
      </c>
      <c r="T1051" s="13">
        <f t="shared" si="83"/>
        <v>42382.431076388893</v>
      </c>
      <c r="U1051" s="13">
        <f t="shared" si="84"/>
        <v>42412.431076388893</v>
      </c>
    </row>
    <row r="1052" spans="1:21" ht="29" x14ac:dyDescent="0.3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>
        <f t="shared" si="80"/>
        <v>0</v>
      </c>
      <c r="P1052">
        <f t="shared" si="81"/>
        <v>0</v>
      </c>
      <c r="Q1052" s="16" t="e">
        <f t="shared" si="82"/>
        <v>#DIV/0!</v>
      </c>
      <c r="R1052" s="9" t="s">
        <v>8336</v>
      </c>
      <c r="S1052" t="s">
        <v>8337</v>
      </c>
      <c r="T1052" s="13">
        <f t="shared" si="83"/>
        <v>42231.7971875</v>
      </c>
      <c r="U1052" s="13">
        <f t="shared" si="84"/>
        <v>42261.7971875</v>
      </c>
    </row>
    <row r="1053" spans="1:21" ht="43.5" x14ac:dyDescent="0.3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>
        <f t="shared" si="80"/>
        <v>0</v>
      </c>
      <c r="P1053">
        <f t="shared" si="81"/>
        <v>0</v>
      </c>
      <c r="Q1053" s="16" t="e">
        <f t="shared" si="82"/>
        <v>#DIV/0!</v>
      </c>
      <c r="R1053" s="9" t="s">
        <v>8336</v>
      </c>
      <c r="S1053" t="s">
        <v>8337</v>
      </c>
      <c r="T1053" s="13">
        <f t="shared" si="83"/>
        <v>41850.014178240745</v>
      </c>
      <c r="U1053" s="13">
        <f t="shared" si="84"/>
        <v>41878.014178240745</v>
      </c>
    </row>
    <row r="1054" spans="1:21" ht="58" x14ac:dyDescent="0.3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>
        <f t="shared" si="80"/>
        <v>0</v>
      </c>
      <c r="P1054">
        <f t="shared" si="81"/>
        <v>0</v>
      </c>
      <c r="Q1054" s="16" t="e">
        <f t="shared" si="82"/>
        <v>#DIV/0!</v>
      </c>
      <c r="R1054" s="9" t="s">
        <v>8336</v>
      </c>
      <c r="S1054" t="s">
        <v>8337</v>
      </c>
      <c r="T1054" s="13">
        <f t="shared" si="83"/>
        <v>42483.797395833331</v>
      </c>
      <c r="U1054" s="13">
        <f t="shared" si="84"/>
        <v>42527.839583333334</v>
      </c>
    </row>
    <row r="1055" spans="1:21" ht="43.5" x14ac:dyDescent="0.3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>
        <f t="shared" si="80"/>
        <v>1</v>
      </c>
      <c r="P1055">
        <f t="shared" si="81"/>
        <v>1</v>
      </c>
      <c r="Q1055" s="16">
        <f t="shared" si="82"/>
        <v>15</v>
      </c>
      <c r="R1055" s="9" t="s">
        <v>8336</v>
      </c>
      <c r="S1055" t="s">
        <v>8337</v>
      </c>
      <c r="T1055" s="13">
        <f t="shared" si="83"/>
        <v>42775.172824074078</v>
      </c>
      <c r="U1055" s="13">
        <f t="shared" si="84"/>
        <v>42800.172824074078</v>
      </c>
    </row>
    <row r="1056" spans="1:21" ht="58" x14ac:dyDescent="0.3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>
        <f t="shared" si="80"/>
        <v>0</v>
      </c>
      <c r="P1056">
        <f t="shared" si="81"/>
        <v>0</v>
      </c>
      <c r="Q1056" s="16" t="e">
        <f t="shared" si="82"/>
        <v>#DIV/0!</v>
      </c>
      <c r="R1056" s="9" t="s">
        <v>8336</v>
      </c>
      <c r="S1056" t="s">
        <v>8337</v>
      </c>
      <c r="T1056" s="13">
        <f t="shared" si="83"/>
        <v>41831.851840277777</v>
      </c>
      <c r="U1056" s="13">
        <f t="shared" si="84"/>
        <v>41861.916666666664</v>
      </c>
    </row>
    <row r="1057" spans="1:21" ht="43.5" x14ac:dyDescent="0.3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>
        <f t="shared" si="80"/>
        <v>0</v>
      </c>
      <c r="P1057">
        <f t="shared" si="81"/>
        <v>0</v>
      </c>
      <c r="Q1057" s="16" t="e">
        <f t="shared" si="82"/>
        <v>#DIV/0!</v>
      </c>
      <c r="R1057" s="9" t="s">
        <v>8336</v>
      </c>
      <c r="S1057" t="s">
        <v>8337</v>
      </c>
      <c r="T1057" s="13">
        <f t="shared" si="83"/>
        <v>42406.992418981477</v>
      </c>
      <c r="U1057" s="13">
        <f t="shared" si="84"/>
        <v>42436.992418981477</v>
      </c>
    </row>
    <row r="1058" spans="1:21" ht="58" x14ac:dyDescent="0.3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>
        <f t="shared" si="80"/>
        <v>0</v>
      </c>
      <c r="P1058">
        <f t="shared" si="81"/>
        <v>0</v>
      </c>
      <c r="Q1058" s="16" t="e">
        <f t="shared" si="82"/>
        <v>#DIV/0!</v>
      </c>
      <c r="R1058" s="9" t="s">
        <v>8336</v>
      </c>
      <c r="S1058" t="s">
        <v>8337</v>
      </c>
      <c r="T1058" s="13">
        <f t="shared" si="83"/>
        <v>42058.719641203701</v>
      </c>
      <c r="U1058" s="13">
        <f t="shared" si="84"/>
        <v>42118.677974537044</v>
      </c>
    </row>
    <row r="1059" spans="1:21" ht="43.5" x14ac:dyDescent="0.3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>
        <f t="shared" si="80"/>
        <v>0</v>
      </c>
      <c r="P1059">
        <f t="shared" si="81"/>
        <v>0</v>
      </c>
      <c r="Q1059" s="16" t="e">
        <f t="shared" si="82"/>
        <v>#DIV/0!</v>
      </c>
      <c r="R1059" s="9" t="s">
        <v>8336</v>
      </c>
      <c r="S1059" t="s">
        <v>8337</v>
      </c>
      <c r="T1059" s="13">
        <f t="shared" si="83"/>
        <v>42678.871331018512</v>
      </c>
      <c r="U1059" s="13">
        <f t="shared" si="84"/>
        <v>42708.912997685184</v>
      </c>
    </row>
    <row r="1060" spans="1:21" ht="43.5" x14ac:dyDescent="0.3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>
        <f t="shared" si="80"/>
        <v>0</v>
      </c>
      <c r="P1060">
        <f t="shared" si="81"/>
        <v>0</v>
      </c>
      <c r="Q1060" s="16" t="e">
        <f t="shared" si="82"/>
        <v>#DIV/0!</v>
      </c>
      <c r="R1060" s="9" t="s">
        <v>8336</v>
      </c>
      <c r="S1060" t="s">
        <v>8337</v>
      </c>
      <c r="T1060" s="13">
        <f t="shared" si="83"/>
        <v>42047.900960648149</v>
      </c>
      <c r="U1060" s="13">
        <f t="shared" si="84"/>
        <v>42089</v>
      </c>
    </row>
    <row r="1061" spans="1:21" x14ac:dyDescent="0.3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>
        <f t="shared" si="80"/>
        <v>0</v>
      </c>
      <c r="P1061">
        <f t="shared" si="81"/>
        <v>0</v>
      </c>
      <c r="Q1061" s="16" t="e">
        <f t="shared" si="82"/>
        <v>#DIV/0!</v>
      </c>
      <c r="R1061" s="9" t="s">
        <v>8336</v>
      </c>
      <c r="S1061" t="s">
        <v>8337</v>
      </c>
      <c r="T1061" s="13">
        <f t="shared" si="83"/>
        <v>42046.79</v>
      </c>
      <c r="U1061" s="13">
        <f t="shared" si="84"/>
        <v>42076.748333333337</v>
      </c>
    </row>
    <row r="1062" spans="1:21" ht="43.5" x14ac:dyDescent="0.3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>
        <f t="shared" si="80"/>
        <v>1</v>
      </c>
      <c r="P1062">
        <f t="shared" si="81"/>
        <v>1</v>
      </c>
      <c r="Q1062" s="16">
        <f t="shared" si="82"/>
        <v>50</v>
      </c>
      <c r="R1062" s="9" t="s">
        <v>8336</v>
      </c>
      <c r="S1062" t="s">
        <v>8337</v>
      </c>
      <c r="T1062" s="13">
        <f t="shared" si="83"/>
        <v>42079.913113425922</v>
      </c>
      <c r="U1062" s="13">
        <f t="shared" si="84"/>
        <v>42109.913113425922</v>
      </c>
    </row>
    <row r="1063" spans="1:21" ht="29" x14ac:dyDescent="0.3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>
        <f t="shared" si="80"/>
        <v>0</v>
      </c>
      <c r="P1063">
        <f t="shared" si="81"/>
        <v>0</v>
      </c>
      <c r="Q1063" s="16" t="e">
        <f t="shared" si="82"/>
        <v>#DIV/0!</v>
      </c>
      <c r="R1063" s="9" t="s">
        <v>8336</v>
      </c>
      <c r="S1063" t="s">
        <v>8337</v>
      </c>
      <c r="T1063" s="13">
        <f t="shared" si="83"/>
        <v>42432.276712962965</v>
      </c>
      <c r="U1063" s="13">
        <f t="shared" si="84"/>
        <v>42492.041666666672</v>
      </c>
    </row>
    <row r="1064" spans="1:21" x14ac:dyDescent="0.3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>
        <f t="shared" si="80"/>
        <v>95.477386934673376</v>
      </c>
      <c r="P1064">
        <f t="shared" si="81"/>
        <v>96</v>
      </c>
      <c r="Q1064" s="16">
        <f t="shared" si="82"/>
        <v>47.5</v>
      </c>
      <c r="R1064" s="9" t="s">
        <v>8336</v>
      </c>
      <c r="S1064" t="s">
        <v>8337</v>
      </c>
      <c r="T1064" s="13">
        <f t="shared" si="83"/>
        <v>42556.807187500002</v>
      </c>
      <c r="U1064" s="13">
        <f t="shared" si="84"/>
        <v>42563.807187500002</v>
      </c>
    </row>
    <row r="1065" spans="1:21" ht="43.5" x14ac:dyDescent="0.3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>
        <f t="shared" si="80"/>
        <v>0</v>
      </c>
      <c r="P1065">
        <f t="shared" si="81"/>
        <v>0</v>
      </c>
      <c r="Q1065" s="16" t="e">
        <f t="shared" si="82"/>
        <v>#DIV/0!</v>
      </c>
      <c r="R1065" s="9" t="s">
        <v>8336</v>
      </c>
      <c r="S1065" t="s">
        <v>8337</v>
      </c>
      <c r="T1065" s="13">
        <f t="shared" si="83"/>
        <v>42583.030810185184</v>
      </c>
      <c r="U1065" s="13">
        <f t="shared" si="84"/>
        <v>42613.030810185184</v>
      </c>
    </row>
    <row r="1066" spans="1:21" ht="43.5" x14ac:dyDescent="0.3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>
        <f t="shared" si="80"/>
        <v>8.974444444444444</v>
      </c>
      <c r="P1066">
        <f t="shared" si="81"/>
        <v>9</v>
      </c>
      <c r="Q1066" s="16">
        <f t="shared" si="82"/>
        <v>65.666666666666671</v>
      </c>
      <c r="R1066" s="9" t="s">
        <v>8338</v>
      </c>
      <c r="S1066" t="s">
        <v>8339</v>
      </c>
      <c r="T1066" s="13">
        <f t="shared" si="83"/>
        <v>41417.228043981479</v>
      </c>
      <c r="U1066" s="13">
        <f t="shared" si="84"/>
        <v>41462.228043981479</v>
      </c>
    </row>
    <row r="1067" spans="1:21" ht="43.5" x14ac:dyDescent="0.3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>
        <f t="shared" si="80"/>
        <v>2.7</v>
      </c>
      <c r="P1067">
        <f t="shared" si="81"/>
        <v>3</v>
      </c>
      <c r="Q1067" s="16">
        <f t="shared" si="82"/>
        <v>16.2</v>
      </c>
      <c r="R1067" s="9" t="s">
        <v>8338</v>
      </c>
      <c r="S1067" t="s">
        <v>8339</v>
      </c>
      <c r="T1067" s="13">
        <f t="shared" si="83"/>
        <v>41661.381041666667</v>
      </c>
      <c r="U1067" s="13">
        <f t="shared" si="84"/>
        <v>41689.381041666667</v>
      </c>
    </row>
    <row r="1068" spans="1:21" ht="43.5" x14ac:dyDescent="0.3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>
        <f t="shared" si="80"/>
        <v>3.3673333333333333</v>
      </c>
      <c r="P1068">
        <f t="shared" si="81"/>
        <v>4</v>
      </c>
      <c r="Q1068" s="16">
        <f t="shared" si="82"/>
        <v>34.128378378378379</v>
      </c>
      <c r="R1068" s="9" t="s">
        <v>8338</v>
      </c>
      <c r="S1068" t="s">
        <v>8339</v>
      </c>
      <c r="T1068" s="13">
        <f t="shared" si="83"/>
        <v>41445.962754629632</v>
      </c>
      <c r="U1068" s="13">
        <f t="shared" si="84"/>
        <v>41490.962754629632</v>
      </c>
    </row>
    <row r="1069" spans="1:21" ht="43.5" x14ac:dyDescent="0.3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>
        <f t="shared" si="80"/>
        <v>26</v>
      </c>
      <c r="P1069">
        <f t="shared" si="81"/>
        <v>26</v>
      </c>
      <c r="Q1069" s="16">
        <f t="shared" si="82"/>
        <v>13</v>
      </c>
      <c r="R1069" s="9" t="s">
        <v>8338</v>
      </c>
      <c r="S1069" t="s">
        <v>8339</v>
      </c>
      <c r="T1069" s="13">
        <f t="shared" si="83"/>
        <v>41599.855682870373</v>
      </c>
      <c r="U1069" s="13">
        <f t="shared" si="84"/>
        <v>41629.855682870373</v>
      </c>
    </row>
    <row r="1070" spans="1:21" ht="58" x14ac:dyDescent="0.3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>
        <f t="shared" si="80"/>
        <v>0.15</v>
      </c>
      <c r="P1070">
        <f t="shared" si="81"/>
        <v>1</v>
      </c>
      <c r="Q1070" s="16">
        <f t="shared" si="82"/>
        <v>11.25</v>
      </c>
      <c r="R1070" s="9" t="s">
        <v>8338</v>
      </c>
      <c r="S1070" t="s">
        <v>8339</v>
      </c>
      <c r="T1070" s="13">
        <f t="shared" si="83"/>
        <v>42440.371111111104</v>
      </c>
      <c r="U1070" s="13">
        <f t="shared" si="84"/>
        <v>42470.329444444447</v>
      </c>
    </row>
    <row r="1071" spans="1:21" ht="43.5" x14ac:dyDescent="0.3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>
        <f t="shared" si="80"/>
        <v>38.636363636363633</v>
      </c>
      <c r="P1071">
        <f t="shared" si="81"/>
        <v>39</v>
      </c>
      <c r="Q1071" s="16">
        <f t="shared" si="82"/>
        <v>40.476190476190474</v>
      </c>
      <c r="R1071" s="9" t="s">
        <v>8338</v>
      </c>
      <c r="S1071" t="s">
        <v>8339</v>
      </c>
      <c r="T1071" s="13">
        <f t="shared" si="83"/>
        <v>41572.229849537034</v>
      </c>
      <c r="U1071" s="13">
        <f t="shared" si="84"/>
        <v>41604.271516203706</v>
      </c>
    </row>
    <row r="1072" spans="1:21" ht="43.5" x14ac:dyDescent="0.3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>
        <f t="shared" si="80"/>
        <v>0.70000000000000007</v>
      </c>
      <c r="P1072">
        <f t="shared" si="81"/>
        <v>1</v>
      </c>
      <c r="Q1072" s="16">
        <f t="shared" si="82"/>
        <v>35</v>
      </c>
      <c r="R1072" s="9" t="s">
        <v>8338</v>
      </c>
      <c r="S1072" t="s">
        <v>8339</v>
      </c>
      <c r="T1072" s="13">
        <f t="shared" si="83"/>
        <v>41163.011828703704</v>
      </c>
      <c r="U1072" s="13">
        <f t="shared" si="84"/>
        <v>41183.011828703704</v>
      </c>
    </row>
    <row r="1073" spans="1:21" ht="43.5" x14ac:dyDescent="0.3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>
        <f t="shared" si="80"/>
        <v>0</v>
      </c>
      <c r="P1073">
        <f t="shared" si="81"/>
        <v>0</v>
      </c>
      <c r="Q1073" s="16" t="e">
        <f t="shared" si="82"/>
        <v>#DIV/0!</v>
      </c>
      <c r="R1073" s="9" t="s">
        <v>8338</v>
      </c>
      <c r="S1073" t="s">
        <v>8339</v>
      </c>
      <c r="T1073" s="13">
        <f t="shared" si="83"/>
        <v>42295.753391203703</v>
      </c>
      <c r="U1073" s="13">
        <f t="shared" si="84"/>
        <v>42325.795057870375</v>
      </c>
    </row>
    <row r="1074" spans="1:21" ht="58" x14ac:dyDescent="0.3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>
        <f t="shared" si="80"/>
        <v>6.8000000000000005E-2</v>
      </c>
      <c r="P1074">
        <f t="shared" si="81"/>
        <v>1</v>
      </c>
      <c r="Q1074" s="16">
        <f t="shared" si="82"/>
        <v>12.75</v>
      </c>
      <c r="R1074" s="9" t="s">
        <v>8338</v>
      </c>
      <c r="S1074" t="s">
        <v>8339</v>
      </c>
      <c r="T1074" s="13">
        <f t="shared" si="83"/>
        <v>41645.832141203704</v>
      </c>
      <c r="U1074" s="13">
        <f t="shared" si="84"/>
        <v>41675.832141203704</v>
      </c>
    </row>
    <row r="1075" spans="1:21" ht="29" x14ac:dyDescent="0.3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>
        <f t="shared" si="80"/>
        <v>1.3333333333333335</v>
      </c>
      <c r="P1075">
        <f t="shared" si="81"/>
        <v>2</v>
      </c>
      <c r="Q1075" s="16">
        <f t="shared" si="82"/>
        <v>10</v>
      </c>
      <c r="R1075" s="9" t="s">
        <v>8338</v>
      </c>
      <c r="S1075" t="s">
        <v>8339</v>
      </c>
      <c r="T1075" s="13">
        <f t="shared" si="83"/>
        <v>40802.964594907404</v>
      </c>
      <c r="U1075" s="13">
        <f t="shared" si="84"/>
        <v>40832.964594907404</v>
      </c>
    </row>
    <row r="1076" spans="1:21" ht="58" x14ac:dyDescent="0.3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>
        <f t="shared" si="80"/>
        <v>6.3092592592592585</v>
      </c>
      <c r="P1076">
        <f t="shared" si="81"/>
        <v>7</v>
      </c>
      <c r="Q1076" s="16">
        <f t="shared" si="82"/>
        <v>113.56666666666666</v>
      </c>
      <c r="R1076" s="9" t="s">
        <v>8338</v>
      </c>
      <c r="S1076" t="s">
        <v>8339</v>
      </c>
      <c r="T1076" s="13">
        <f t="shared" si="83"/>
        <v>41613.172974537039</v>
      </c>
      <c r="U1076" s="13">
        <f t="shared" si="84"/>
        <v>41643.172974537039</v>
      </c>
    </row>
    <row r="1077" spans="1:21" ht="29" x14ac:dyDescent="0.3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>
        <f t="shared" si="80"/>
        <v>4.5</v>
      </c>
      <c r="P1077">
        <f t="shared" si="81"/>
        <v>5</v>
      </c>
      <c r="Q1077" s="16">
        <f t="shared" si="82"/>
        <v>15</v>
      </c>
      <c r="R1077" s="9" t="s">
        <v>8338</v>
      </c>
      <c r="S1077" t="s">
        <v>8339</v>
      </c>
      <c r="T1077" s="13">
        <f t="shared" si="83"/>
        <v>41005.904120370367</v>
      </c>
      <c r="U1077" s="13">
        <f t="shared" si="84"/>
        <v>41035.904120370367</v>
      </c>
    </row>
    <row r="1078" spans="1:21" ht="43.5" x14ac:dyDescent="0.3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>
        <f t="shared" si="80"/>
        <v>62.765333333333331</v>
      </c>
      <c r="P1078">
        <f t="shared" si="81"/>
        <v>63</v>
      </c>
      <c r="Q1078" s="16">
        <f t="shared" si="82"/>
        <v>48.281025641025643</v>
      </c>
      <c r="R1078" s="9" t="s">
        <v>8338</v>
      </c>
      <c r="S1078" t="s">
        <v>8339</v>
      </c>
      <c r="T1078" s="13">
        <f t="shared" si="83"/>
        <v>41838.377893518518</v>
      </c>
      <c r="U1078" s="13">
        <f t="shared" si="84"/>
        <v>41893.377893518518</v>
      </c>
    </row>
    <row r="1079" spans="1:21" ht="43.5" x14ac:dyDescent="0.3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>
        <f t="shared" si="80"/>
        <v>29.376000000000001</v>
      </c>
      <c r="P1079">
        <f t="shared" si="81"/>
        <v>30</v>
      </c>
      <c r="Q1079" s="16">
        <f t="shared" si="82"/>
        <v>43.976047904191617</v>
      </c>
      <c r="R1079" s="9" t="s">
        <v>8338</v>
      </c>
      <c r="S1079" t="s">
        <v>8339</v>
      </c>
      <c r="T1079" s="13">
        <f t="shared" si="83"/>
        <v>42353.16679398148</v>
      </c>
      <c r="U1079" s="13">
        <f t="shared" si="84"/>
        <v>42383.16679398148</v>
      </c>
    </row>
    <row r="1080" spans="1:21" ht="58" x14ac:dyDescent="0.3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>
        <f t="shared" si="80"/>
        <v>7.5</v>
      </c>
      <c r="P1080">
        <f t="shared" si="81"/>
        <v>8</v>
      </c>
      <c r="Q1080" s="16">
        <f t="shared" si="82"/>
        <v>9</v>
      </c>
      <c r="R1080" s="9" t="s">
        <v>8338</v>
      </c>
      <c r="S1080" t="s">
        <v>8339</v>
      </c>
      <c r="T1080" s="13">
        <f t="shared" si="83"/>
        <v>40701.195844907408</v>
      </c>
      <c r="U1080" s="13">
        <f t="shared" si="84"/>
        <v>40746.195844907408</v>
      </c>
    </row>
    <row r="1081" spans="1:21" ht="43.5" x14ac:dyDescent="0.3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>
        <f t="shared" si="80"/>
        <v>2.6076923076923078</v>
      </c>
      <c r="P1081">
        <f t="shared" si="81"/>
        <v>3</v>
      </c>
      <c r="Q1081" s="16">
        <f t="shared" si="82"/>
        <v>37.666666666666664</v>
      </c>
      <c r="R1081" s="9" t="s">
        <v>8338</v>
      </c>
      <c r="S1081" t="s">
        <v>8339</v>
      </c>
      <c r="T1081" s="13">
        <f t="shared" si="83"/>
        <v>42479.566388888896</v>
      </c>
      <c r="U1081" s="13">
        <f t="shared" si="84"/>
        <v>42504.566388888896</v>
      </c>
    </row>
    <row r="1082" spans="1:21" ht="43.5" x14ac:dyDescent="0.3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>
        <f t="shared" si="80"/>
        <v>9.1050000000000004</v>
      </c>
      <c r="P1082">
        <f t="shared" si="81"/>
        <v>10</v>
      </c>
      <c r="Q1082" s="16">
        <f t="shared" si="82"/>
        <v>18.581632653061224</v>
      </c>
      <c r="R1082" s="9" t="s">
        <v>8338</v>
      </c>
      <c r="S1082" t="s">
        <v>8339</v>
      </c>
      <c r="T1082" s="13">
        <f t="shared" si="83"/>
        <v>41740.138113425928</v>
      </c>
      <c r="U1082" s="13">
        <f t="shared" si="84"/>
        <v>41770.138113425928</v>
      </c>
    </row>
    <row r="1083" spans="1:21" ht="43.5" x14ac:dyDescent="0.3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>
        <f t="shared" si="80"/>
        <v>1.7647058823529412E-2</v>
      </c>
      <c r="P1083">
        <f t="shared" si="81"/>
        <v>1</v>
      </c>
      <c r="Q1083" s="16">
        <f t="shared" si="82"/>
        <v>3</v>
      </c>
      <c r="R1083" s="9" t="s">
        <v>8338</v>
      </c>
      <c r="S1083" t="s">
        <v>8339</v>
      </c>
      <c r="T1083" s="13">
        <f t="shared" si="83"/>
        <v>42002.926990740743</v>
      </c>
      <c r="U1083" s="13">
        <f t="shared" si="84"/>
        <v>42032.926990740743</v>
      </c>
    </row>
    <row r="1084" spans="1:21" ht="43.5" x14ac:dyDescent="0.3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>
        <f t="shared" si="80"/>
        <v>0.55999999999999994</v>
      </c>
      <c r="P1084">
        <f t="shared" si="81"/>
        <v>1</v>
      </c>
      <c r="Q1084" s="16">
        <f t="shared" si="82"/>
        <v>18.666666666666668</v>
      </c>
      <c r="R1084" s="9" t="s">
        <v>8338</v>
      </c>
      <c r="S1084" t="s">
        <v>8339</v>
      </c>
      <c r="T1084" s="13">
        <f t="shared" si="83"/>
        <v>41101.906111111115</v>
      </c>
      <c r="U1084" s="13">
        <f t="shared" si="84"/>
        <v>41131.906111111115</v>
      </c>
    </row>
    <row r="1085" spans="1:21" ht="58" x14ac:dyDescent="0.3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>
        <f t="shared" si="80"/>
        <v>0.82000000000000006</v>
      </c>
      <c r="P1085">
        <f t="shared" si="81"/>
        <v>1</v>
      </c>
      <c r="Q1085" s="16">
        <f t="shared" si="82"/>
        <v>410</v>
      </c>
      <c r="R1085" s="9" t="s">
        <v>8338</v>
      </c>
      <c r="S1085" t="s">
        <v>8339</v>
      </c>
      <c r="T1085" s="13">
        <f t="shared" si="83"/>
        <v>41793.659525462965</v>
      </c>
      <c r="U1085" s="13">
        <f t="shared" si="84"/>
        <v>41853.659525462965</v>
      </c>
    </row>
    <row r="1086" spans="1:21" x14ac:dyDescent="0.3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>
        <f t="shared" si="80"/>
        <v>0</v>
      </c>
      <c r="P1086">
        <f t="shared" si="81"/>
        <v>0</v>
      </c>
      <c r="Q1086" s="16" t="e">
        <f t="shared" si="82"/>
        <v>#DIV/0!</v>
      </c>
      <c r="R1086" s="9" t="s">
        <v>8338</v>
      </c>
      <c r="S1086" t="s">
        <v>8339</v>
      </c>
      <c r="T1086" s="13">
        <f t="shared" si="83"/>
        <v>41829.912083333329</v>
      </c>
      <c r="U1086" s="13">
        <f t="shared" si="84"/>
        <v>41859.912083333329</v>
      </c>
    </row>
    <row r="1087" spans="1:21" ht="43.5" x14ac:dyDescent="0.3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>
        <f t="shared" si="80"/>
        <v>3.42</v>
      </c>
      <c r="P1087">
        <f t="shared" si="81"/>
        <v>4</v>
      </c>
      <c r="Q1087" s="16">
        <f t="shared" si="82"/>
        <v>114</v>
      </c>
      <c r="R1087" s="9" t="s">
        <v>8338</v>
      </c>
      <c r="S1087" t="s">
        <v>8339</v>
      </c>
      <c r="T1087" s="13">
        <f t="shared" si="83"/>
        <v>42413.671006944445</v>
      </c>
      <c r="U1087" s="13">
        <f t="shared" si="84"/>
        <v>42443.629340277781</v>
      </c>
    </row>
    <row r="1088" spans="1:21" x14ac:dyDescent="0.3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>
        <f t="shared" si="80"/>
        <v>8.3333333333333343E-2</v>
      </c>
      <c r="P1088">
        <f t="shared" si="81"/>
        <v>1</v>
      </c>
      <c r="Q1088" s="16">
        <f t="shared" si="82"/>
        <v>7.5</v>
      </c>
      <c r="R1088" s="9" t="s">
        <v>8338</v>
      </c>
      <c r="S1088" t="s">
        <v>8339</v>
      </c>
      <c r="T1088" s="13">
        <f t="shared" si="83"/>
        <v>41845.866793981484</v>
      </c>
      <c r="U1088" s="13">
        <f t="shared" si="84"/>
        <v>41875.866793981484</v>
      </c>
    </row>
    <row r="1089" spans="1:21" ht="43.5" x14ac:dyDescent="0.3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>
        <f t="shared" si="80"/>
        <v>0</v>
      </c>
      <c r="P1089">
        <f t="shared" si="81"/>
        <v>0</v>
      </c>
      <c r="Q1089" s="16" t="e">
        <f t="shared" si="82"/>
        <v>#DIV/0!</v>
      </c>
      <c r="R1089" s="9" t="s">
        <v>8338</v>
      </c>
      <c r="S1089" t="s">
        <v>8339</v>
      </c>
      <c r="T1089" s="13">
        <f t="shared" si="83"/>
        <v>41775.713969907411</v>
      </c>
      <c r="U1089" s="13">
        <f t="shared" si="84"/>
        <v>41805.713969907411</v>
      </c>
    </row>
    <row r="1090" spans="1:21" ht="29" x14ac:dyDescent="0.3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>
        <f t="shared" si="80"/>
        <v>14.182977777777777</v>
      </c>
      <c r="P1090">
        <f t="shared" si="81"/>
        <v>15</v>
      </c>
      <c r="Q1090" s="16">
        <f t="shared" si="82"/>
        <v>43.41727891156463</v>
      </c>
      <c r="R1090" s="9" t="s">
        <v>8338</v>
      </c>
      <c r="S1090" t="s">
        <v>8339</v>
      </c>
      <c r="T1090" s="13">
        <f t="shared" si="83"/>
        <v>41723.799386574072</v>
      </c>
      <c r="U1090" s="13">
        <f t="shared" si="84"/>
        <v>41753.799386574072</v>
      </c>
    </row>
    <row r="1091" spans="1:21" ht="29" x14ac:dyDescent="0.3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>
        <f t="shared" ref="O1091:O1154" si="85">((E1091)/(D1091))*100</f>
        <v>7.8266666666666662</v>
      </c>
      <c r="P1091">
        <f t="shared" ref="P1091:P1154" si="86">ROUNDUP(O1091,0)</f>
        <v>8</v>
      </c>
      <c r="Q1091" s="16">
        <f t="shared" ref="Q1091:Q1154" si="87">E1091/L1091</f>
        <v>23.959183673469386</v>
      </c>
      <c r="R1091" s="9" t="s">
        <v>8338</v>
      </c>
      <c r="S1091" t="s">
        <v>8339</v>
      </c>
      <c r="T1091" s="13">
        <f t="shared" ref="T1091:T1154" si="88">(((J1091/60)/60)/24)+DATE(1970,1,1)</f>
        <v>42151.189525462964</v>
      </c>
      <c r="U1091" s="13">
        <f t="shared" ref="U1091:U1154" si="89">(((I1091/60)/60)/24)+DATE(1970,1,1)</f>
        <v>42181.189525462964</v>
      </c>
    </row>
    <row r="1092" spans="1:21" ht="43.5" x14ac:dyDescent="0.3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>
        <f t="shared" si="85"/>
        <v>3.8464497269020695E-2</v>
      </c>
      <c r="P1092">
        <f t="shared" si="86"/>
        <v>1</v>
      </c>
      <c r="Q1092" s="16">
        <f t="shared" si="87"/>
        <v>5</v>
      </c>
      <c r="R1092" s="9" t="s">
        <v>8338</v>
      </c>
      <c r="S1092" t="s">
        <v>8339</v>
      </c>
      <c r="T1092" s="13">
        <f t="shared" si="88"/>
        <v>42123.185798611114</v>
      </c>
      <c r="U1092" s="13">
        <f t="shared" si="89"/>
        <v>42153.185798611114</v>
      </c>
    </row>
    <row r="1093" spans="1:21" ht="43.5" x14ac:dyDescent="0.3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>
        <f t="shared" si="85"/>
        <v>12.5</v>
      </c>
      <c r="P1093">
        <f t="shared" si="86"/>
        <v>13</v>
      </c>
      <c r="Q1093" s="16">
        <f t="shared" si="87"/>
        <v>12.5</v>
      </c>
      <c r="R1093" s="9" t="s">
        <v>8338</v>
      </c>
      <c r="S1093" t="s">
        <v>8339</v>
      </c>
      <c r="T1093" s="13">
        <f t="shared" si="88"/>
        <v>42440.820277777777</v>
      </c>
      <c r="U1093" s="13">
        <f t="shared" si="89"/>
        <v>42470.778611111105</v>
      </c>
    </row>
    <row r="1094" spans="1:21" ht="58" x14ac:dyDescent="0.3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>
        <f t="shared" si="85"/>
        <v>1.05</v>
      </c>
      <c r="P1094">
        <f t="shared" si="86"/>
        <v>2</v>
      </c>
      <c r="Q1094" s="16">
        <f t="shared" si="87"/>
        <v>3</v>
      </c>
      <c r="R1094" s="9" t="s">
        <v>8338</v>
      </c>
      <c r="S1094" t="s">
        <v>8339</v>
      </c>
      <c r="T1094" s="13">
        <f t="shared" si="88"/>
        <v>41250.025902777779</v>
      </c>
      <c r="U1094" s="13">
        <f t="shared" si="89"/>
        <v>41280.025902777779</v>
      </c>
    </row>
    <row r="1095" spans="1:21" ht="43.5" x14ac:dyDescent="0.3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>
        <f t="shared" si="85"/>
        <v>14.083333333333334</v>
      </c>
      <c r="P1095">
        <f t="shared" si="86"/>
        <v>15</v>
      </c>
      <c r="Q1095" s="16">
        <f t="shared" si="87"/>
        <v>10.5625</v>
      </c>
      <c r="R1095" s="9" t="s">
        <v>8338</v>
      </c>
      <c r="S1095" t="s">
        <v>8339</v>
      </c>
      <c r="T1095" s="13">
        <f t="shared" si="88"/>
        <v>42396.973807870367</v>
      </c>
      <c r="U1095" s="13">
        <f t="shared" si="89"/>
        <v>42411.973807870367</v>
      </c>
    </row>
    <row r="1096" spans="1:21" ht="43.5" x14ac:dyDescent="0.3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>
        <f t="shared" si="85"/>
        <v>18.300055555555556</v>
      </c>
      <c r="P1096">
        <f t="shared" si="86"/>
        <v>19</v>
      </c>
      <c r="Q1096" s="16">
        <f t="shared" si="87"/>
        <v>122.00037037037038</v>
      </c>
      <c r="R1096" s="9" t="s">
        <v>8338</v>
      </c>
      <c r="S1096" t="s">
        <v>8339</v>
      </c>
      <c r="T1096" s="13">
        <f t="shared" si="88"/>
        <v>40795.713344907403</v>
      </c>
      <c r="U1096" s="13">
        <f t="shared" si="89"/>
        <v>40825.713344907403</v>
      </c>
    </row>
    <row r="1097" spans="1:21" ht="43.5" x14ac:dyDescent="0.3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>
        <f t="shared" si="85"/>
        <v>5.0347999999999997</v>
      </c>
      <c r="P1097">
        <f t="shared" si="86"/>
        <v>6</v>
      </c>
      <c r="Q1097" s="16">
        <f t="shared" si="87"/>
        <v>267.80851063829789</v>
      </c>
      <c r="R1097" s="9" t="s">
        <v>8338</v>
      </c>
      <c r="S1097" t="s">
        <v>8339</v>
      </c>
      <c r="T1097" s="13">
        <f t="shared" si="88"/>
        <v>41486.537268518521</v>
      </c>
      <c r="U1097" s="13">
        <f t="shared" si="89"/>
        <v>41516.537268518521</v>
      </c>
    </row>
    <row r="1098" spans="1:21" ht="43.5" x14ac:dyDescent="0.3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>
        <f t="shared" si="85"/>
        <v>17.933333333333334</v>
      </c>
      <c r="P1098">
        <f t="shared" si="86"/>
        <v>18</v>
      </c>
      <c r="Q1098" s="16">
        <f t="shared" si="87"/>
        <v>74.206896551724142</v>
      </c>
      <c r="R1098" s="9" t="s">
        <v>8338</v>
      </c>
      <c r="S1098" t="s">
        <v>8339</v>
      </c>
      <c r="T1098" s="13">
        <f t="shared" si="88"/>
        <v>41885.51798611111</v>
      </c>
      <c r="U1098" s="13">
        <f t="shared" si="89"/>
        <v>41916.145833333336</v>
      </c>
    </row>
    <row r="1099" spans="1:21" ht="43.5" x14ac:dyDescent="0.3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>
        <f t="shared" si="85"/>
        <v>4.7E-2</v>
      </c>
      <c r="P1099">
        <f t="shared" si="86"/>
        <v>1</v>
      </c>
      <c r="Q1099" s="16">
        <f t="shared" si="87"/>
        <v>6.7142857142857144</v>
      </c>
      <c r="R1099" s="9" t="s">
        <v>8338</v>
      </c>
      <c r="S1099" t="s">
        <v>8339</v>
      </c>
      <c r="T1099" s="13">
        <f t="shared" si="88"/>
        <v>41660.792557870373</v>
      </c>
      <c r="U1099" s="13">
        <f t="shared" si="89"/>
        <v>41700.792557870373</v>
      </c>
    </row>
    <row r="1100" spans="1:21" ht="29" x14ac:dyDescent="0.3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>
        <f t="shared" si="85"/>
        <v>7.2120000000000006</v>
      </c>
      <c r="P1100">
        <f t="shared" si="86"/>
        <v>8</v>
      </c>
      <c r="Q1100" s="16">
        <f t="shared" si="87"/>
        <v>81.954545454545453</v>
      </c>
      <c r="R1100" s="9" t="s">
        <v>8338</v>
      </c>
      <c r="S1100" t="s">
        <v>8339</v>
      </c>
      <c r="T1100" s="13">
        <f t="shared" si="88"/>
        <v>41712.762673611112</v>
      </c>
      <c r="U1100" s="13">
        <f t="shared" si="89"/>
        <v>41742.762673611112</v>
      </c>
    </row>
    <row r="1101" spans="1:21" ht="58" x14ac:dyDescent="0.3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>
        <f t="shared" si="85"/>
        <v>0.5</v>
      </c>
      <c r="P1101">
        <f t="shared" si="86"/>
        <v>1</v>
      </c>
      <c r="Q1101" s="16">
        <f t="shared" si="87"/>
        <v>25</v>
      </c>
      <c r="R1101" s="9" t="s">
        <v>8338</v>
      </c>
      <c r="S1101" t="s">
        <v>8339</v>
      </c>
      <c r="T1101" s="13">
        <f t="shared" si="88"/>
        <v>42107.836435185185</v>
      </c>
      <c r="U1101" s="13">
        <f t="shared" si="89"/>
        <v>42137.836435185185</v>
      </c>
    </row>
    <row r="1102" spans="1:21" ht="43.5" x14ac:dyDescent="0.3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>
        <f t="shared" si="85"/>
        <v>2.5</v>
      </c>
      <c r="P1102">
        <f t="shared" si="86"/>
        <v>3</v>
      </c>
      <c r="Q1102" s="16">
        <f t="shared" si="87"/>
        <v>10</v>
      </c>
      <c r="R1102" s="9" t="s">
        <v>8338</v>
      </c>
      <c r="S1102" t="s">
        <v>8339</v>
      </c>
      <c r="T1102" s="13">
        <f t="shared" si="88"/>
        <v>42384.110775462963</v>
      </c>
      <c r="U1102" s="13">
        <f t="shared" si="89"/>
        <v>42414.110775462963</v>
      </c>
    </row>
    <row r="1103" spans="1:21" ht="29" x14ac:dyDescent="0.3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>
        <f t="shared" si="85"/>
        <v>4.1000000000000002E-2</v>
      </c>
      <c r="P1103">
        <f t="shared" si="86"/>
        <v>1</v>
      </c>
      <c r="Q1103" s="16">
        <f t="shared" si="87"/>
        <v>6.833333333333333</v>
      </c>
      <c r="R1103" s="9" t="s">
        <v>8338</v>
      </c>
      <c r="S1103" t="s">
        <v>8339</v>
      </c>
      <c r="T1103" s="13">
        <f t="shared" si="88"/>
        <v>42538.77243055556</v>
      </c>
      <c r="U1103" s="13">
        <f t="shared" si="89"/>
        <v>42565.758333333331</v>
      </c>
    </row>
    <row r="1104" spans="1:21" ht="58" x14ac:dyDescent="0.3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>
        <f t="shared" si="85"/>
        <v>5.3125</v>
      </c>
      <c r="P1104">
        <f t="shared" si="86"/>
        <v>6</v>
      </c>
      <c r="Q1104" s="16">
        <f t="shared" si="87"/>
        <v>17.708333333333332</v>
      </c>
      <c r="R1104" s="9" t="s">
        <v>8338</v>
      </c>
      <c r="S1104" t="s">
        <v>8339</v>
      </c>
      <c r="T1104" s="13">
        <f t="shared" si="88"/>
        <v>41577.045428240745</v>
      </c>
      <c r="U1104" s="13">
        <f t="shared" si="89"/>
        <v>41617.249305555553</v>
      </c>
    </row>
    <row r="1105" spans="1:21" ht="43.5" x14ac:dyDescent="0.3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>
        <f t="shared" si="85"/>
        <v>1.6199999999999999</v>
      </c>
      <c r="P1105">
        <f t="shared" si="86"/>
        <v>2</v>
      </c>
      <c r="Q1105" s="16">
        <f t="shared" si="87"/>
        <v>16.2</v>
      </c>
      <c r="R1105" s="9" t="s">
        <v>8338</v>
      </c>
      <c r="S1105" t="s">
        <v>8339</v>
      </c>
      <c r="T1105" s="13">
        <f t="shared" si="88"/>
        <v>42479.22210648148</v>
      </c>
      <c r="U1105" s="13">
        <f t="shared" si="89"/>
        <v>42539.22210648148</v>
      </c>
    </row>
    <row r="1106" spans="1:21" ht="43.5" x14ac:dyDescent="0.3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>
        <f t="shared" si="85"/>
        <v>4.9516666666666671</v>
      </c>
      <c r="P1106">
        <f t="shared" si="86"/>
        <v>5</v>
      </c>
      <c r="Q1106" s="16">
        <f t="shared" si="87"/>
        <v>80.297297297297291</v>
      </c>
      <c r="R1106" s="9" t="s">
        <v>8338</v>
      </c>
      <c r="S1106" t="s">
        <v>8339</v>
      </c>
      <c r="T1106" s="13">
        <f t="shared" si="88"/>
        <v>41771.40996527778</v>
      </c>
      <c r="U1106" s="13">
        <f t="shared" si="89"/>
        <v>41801.40996527778</v>
      </c>
    </row>
    <row r="1107" spans="1:21" ht="58" x14ac:dyDescent="0.3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>
        <f t="shared" si="85"/>
        <v>0.159</v>
      </c>
      <c r="P1107">
        <f t="shared" si="86"/>
        <v>1</v>
      </c>
      <c r="Q1107" s="16">
        <f t="shared" si="87"/>
        <v>71.55</v>
      </c>
      <c r="R1107" s="9" t="s">
        <v>8338</v>
      </c>
      <c r="S1107" t="s">
        <v>8339</v>
      </c>
      <c r="T1107" s="13">
        <f t="shared" si="88"/>
        <v>41692.135729166665</v>
      </c>
      <c r="U1107" s="13">
        <f t="shared" si="89"/>
        <v>41722.0940625</v>
      </c>
    </row>
    <row r="1108" spans="1:21" ht="43.5" x14ac:dyDescent="0.3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>
        <f t="shared" si="85"/>
        <v>41.25</v>
      </c>
      <c r="P1108">
        <f t="shared" si="86"/>
        <v>42</v>
      </c>
      <c r="Q1108" s="16">
        <f t="shared" si="87"/>
        <v>23.571428571428573</v>
      </c>
      <c r="R1108" s="9" t="s">
        <v>8338</v>
      </c>
      <c r="S1108" t="s">
        <v>8339</v>
      </c>
      <c r="T1108" s="13">
        <f t="shared" si="88"/>
        <v>40973.740451388891</v>
      </c>
      <c r="U1108" s="13">
        <f t="shared" si="89"/>
        <v>41003.698784722219</v>
      </c>
    </row>
    <row r="1109" spans="1:21" ht="58" x14ac:dyDescent="0.3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>
        <f t="shared" si="85"/>
        <v>0</v>
      </c>
      <c r="P1109">
        <f t="shared" si="86"/>
        <v>0</v>
      </c>
      <c r="Q1109" s="16" t="e">
        <f t="shared" si="87"/>
        <v>#DIV/0!</v>
      </c>
      <c r="R1109" s="9" t="s">
        <v>8338</v>
      </c>
      <c r="S1109" t="s">
        <v>8339</v>
      </c>
      <c r="T1109" s="13">
        <f t="shared" si="88"/>
        <v>41813.861388888887</v>
      </c>
      <c r="U1109" s="13">
        <f t="shared" si="89"/>
        <v>41843.861388888887</v>
      </c>
    </row>
    <row r="1110" spans="1:21" ht="58" x14ac:dyDescent="0.3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>
        <f t="shared" si="85"/>
        <v>2.93</v>
      </c>
      <c r="P1110">
        <f t="shared" si="86"/>
        <v>3</v>
      </c>
      <c r="Q1110" s="16">
        <f t="shared" si="87"/>
        <v>34.88095238095238</v>
      </c>
      <c r="R1110" s="9" t="s">
        <v>8338</v>
      </c>
      <c r="S1110" t="s">
        <v>8339</v>
      </c>
      <c r="T1110" s="13">
        <f t="shared" si="88"/>
        <v>40952.636979166666</v>
      </c>
      <c r="U1110" s="13">
        <f t="shared" si="89"/>
        <v>41012.595312500001</v>
      </c>
    </row>
    <row r="1111" spans="1:21" ht="43.5" x14ac:dyDescent="0.3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>
        <f t="shared" si="85"/>
        <v>0.44999999999999996</v>
      </c>
      <c r="P1111">
        <f t="shared" si="86"/>
        <v>1</v>
      </c>
      <c r="Q1111" s="16">
        <f t="shared" si="87"/>
        <v>15</v>
      </c>
      <c r="R1111" s="9" t="s">
        <v>8338</v>
      </c>
      <c r="S1111" t="s">
        <v>8339</v>
      </c>
      <c r="T1111" s="13">
        <f t="shared" si="88"/>
        <v>42662.752199074079</v>
      </c>
      <c r="U1111" s="13">
        <f t="shared" si="89"/>
        <v>42692.793865740736</v>
      </c>
    </row>
    <row r="1112" spans="1:21" ht="43.5" x14ac:dyDescent="0.3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>
        <f t="shared" si="85"/>
        <v>0.51</v>
      </c>
      <c r="P1112">
        <f t="shared" si="86"/>
        <v>1</v>
      </c>
      <c r="Q1112" s="16">
        <f t="shared" si="87"/>
        <v>23.181818181818183</v>
      </c>
      <c r="R1112" s="9" t="s">
        <v>8338</v>
      </c>
      <c r="S1112" t="s">
        <v>8339</v>
      </c>
      <c r="T1112" s="13">
        <f t="shared" si="88"/>
        <v>41220.933124999996</v>
      </c>
      <c r="U1112" s="13">
        <f t="shared" si="89"/>
        <v>41250.933124999996</v>
      </c>
    </row>
    <row r="1113" spans="1:21" ht="43.5" x14ac:dyDescent="0.3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>
        <f t="shared" si="85"/>
        <v>0.04</v>
      </c>
      <c r="P1113">
        <f t="shared" si="86"/>
        <v>1</v>
      </c>
      <c r="Q1113" s="16">
        <f t="shared" si="87"/>
        <v>1</v>
      </c>
      <c r="R1113" s="9" t="s">
        <v>8338</v>
      </c>
      <c r="S1113" t="s">
        <v>8339</v>
      </c>
      <c r="T1113" s="13">
        <f t="shared" si="88"/>
        <v>42347.203587962969</v>
      </c>
      <c r="U1113" s="13">
        <f t="shared" si="89"/>
        <v>42377.203587962969</v>
      </c>
    </row>
    <row r="1114" spans="1:21" ht="43.5" x14ac:dyDescent="0.3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>
        <f t="shared" si="85"/>
        <v>35.537409090909087</v>
      </c>
      <c r="P1114">
        <f t="shared" si="86"/>
        <v>36</v>
      </c>
      <c r="Q1114" s="16">
        <f t="shared" si="87"/>
        <v>100.23371794871794</v>
      </c>
      <c r="R1114" s="9" t="s">
        <v>8338</v>
      </c>
      <c r="S1114" t="s">
        <v>8339</v>
      </c>
      <c r="T1114" s="13">
        <f t="shared" si="88"/>
        <v>41963.759386574078</v>
      </c>
      <c r="U1114" s="13">
        <f t="shared" si="89"/>
        <v>42023.354166666672</v>
      </c>
    </row>
    <row r="1115" spans="1:21" ht="43.5" x14ac:dyDescent="0.3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>
        <f t="shared" si="85"/>
        <v>0.5</v>
      </c>
      <c r="P1115">
        <f t="shared" si="86"/>
        <v>1</v>
      </c>
      <c r="Q1115" s="16">
        <f t="shared" si="87"/>
        <v>5</v>
      </c>
      <c r="R1115" s="9" t="s">
        <v>8338</v>
      </c>
      <c r="S1115" t="s">
        <v>8339</v>
      </c>
      <c r="T1115" s="13">
        <f t="shared" si="88"/>
        <v>41835.977083333331</v>
      </c>
      <c r="U1115" s="13">
        <f t="shared" si="89"/>
        <v>41865.977083333331</v>
      </c>
    </row>
    <row r="1116" spans="1:21" ht="43.5" x14ac:dyDescent="0.3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>
        <f t="shared" si="85"/>
        <v>0.16666666666666669</v>
      </c>
      <c r="P1116">
        <f t="shared" si="86"/>
        <v>1</v>
      </c>
      <c r="Q1116" s="16">
        <f t="shared" si="87"/>
        <v>3.3333333333333335</v>
      </c>
      <c r="R1116" s="9" t="s">
        <v>8338</v>
      </c>
      <c r="S1116" t="s">
        <v>8339</v>
      </c>
      <c r="T1116" s="13">
        <f t="shared" si="88"/>
        <v>41526.345914351856</v>
      </c>
      <c r="U1116" s="13">
        <f t="shared" si="89"/>
        <v>41556.345914351856</v>
      </c>
    </row>
    <row r="1117" spans="1:21" ht="58" x14ac:dyDescent="0.3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>
        <f t="shared" si="85"/>
        <v>0.13250000000000001</v>
      </c>
      <c r="P1117">
        <f t="shared" si="86"/>
        <v>1</v>
      </c>
      <c r="Q1117" s="16">
        <f t="shared" si="87"/>
        <v>13.25</v>
      </c>
      <c r="R1117" s="9" t="s">
        <v>8338</v>
      </c>
      <c r="S1117" t="s">
        <v>8339</v>
      </c>
      <c r="T1117" s="13">
        <f t="shared" si="88"/>
        <v>42429.695543981477</v>
      </c>
      <c r="U1117" s="13">
        <f t="shared" si="89"/>
        <v>42459.653877314813</v>
      </c>
    </row>
    <row r="1118" spans="1:21" ht="43.5" x14ac:dyDescent="0.3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>
        <f t="shared" si="85"/>
        <v>3.5704000000000007E-2</v>
      </c>
      <c r="P1118">
        <f t="shared" si="86"/>
        <v>1</v>
      </c>
      <c r="Q1118" s="16">
        <f t="shared" si="87"/>
        <v>17.852</v>
      </c>
      <c r="R1118" s="9" t="s">
        <v>8338</v>
      </c>
      <c r="S1118" t="s">
        <v>8339</v>
      </c>
      <c r="T1118" s="13">
        <f t="shared" si="88"/>
        <v>41009.847314814811</v>
      </c>
      <c r="U1118" s="13">
        <f t="shared" si="89"/>
        <v>41069.847314814811</v>
      </c>
    </row>
    <row r="1119" spans="1:21" ht="43.5" x14ac:dyDescent="0.3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>
        <f t="shared" si="85"/>
        <v>8.3000000000000007</v>
      </c>
      <c r="P1119">
        <f t="shared" si="86"/>
        <v>9</v>
      </c>
      <c r="Q1119" s="16">
        <f t="shared" si="87"/>
        <v>10.375</v>
      </c>
      <c r="R1119" s="9" t="s">
        <v>8338</v>
      </c>
      <c r="S1119" t="s">
        <v>8339</v>
      </c>
      <c r="T1119" s="13">
        <f t="shared" si="88"/>
        <v>42333.598530092597</v>
      </c>
      <c r="U1119" s="13">
        <f t="shared" si="89"/>
        <v>42363.598530092597</v>
      </c>
    </row>
    <row r="1120" spans="1:21" ht="43.5" x14ac:dyDescent="0.3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>
        <f t="shared" si="85"/>
        <v>2.4222222222222221</v>
      </c>
      <c r="P1120">
        <f t="shared" si="86"/>
        <v>3</v>
      </c>
      <c r="Q1120" s="16">
        <f t="shared" si="87"/>
        <v>36.333333333333336</v>
      </c>
      <c r="R1120" s="9" t="s">
        <v>8338</v>
      </c>
      <c r="S1120" t="s">
        <v>8339</v>
      </c>
      <c r="T1120" s="13">
        <f t="shared" si="88"/>
        <v>41704.16642361111</v>
      </c>
      <c r="U1120" s="13">
        <f t="shared" si="89"/>
        <v>41734.124756944446</v>
      </c>
    </row>
    <row r="1121" spans="1:21" ht="58" x14ac:dyDescent="0.3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>
        <f t="shared" si="85"/>
        <v>0.23809523809523811</v>
      </c>
      <c r="P1121">
        <f t="shared" si="86"/>
        <v>1</v>
      </c>
      <c r="Q1121" s="16">
        <f t="shared" si="87"/>
        <v>5</v>
      </c>
      <c r="R1121" s="9" t="s">
        <v>8338</v>
      </c>
      <c r="S1121" t="s">
        <v>8339</v>
      </c>
      <c r="T1121" s="13">
        <f t="shared" si="88"/>
        <v>41722.792407407411</v>
      </c>
      <c r="U1121" s="13">
        <f t="shared" si="89"/>
        <v>41735.792407407411</v>
      </c>
    </row>
    <row r="1122" spans="1:21" ht="43.5" x14ac:dyDescent="0.3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>
        <f t="shared" si="85"/>
        <v>0</v>
      </c>
      <c r="P1122">
        <f t="shared" si="86"/>
        <v>0</v>
      </c>
      <c r="Q1122" s="16" t="e">
        <f t="shared" si="87"/>
        <v>#DIV/0!</v>
      </c>
      <c r="R1122" s="9" t="s">
        <v>8338</v>
      </c>
      <c r="S1122" t="s">
        <v>8339</v>
      </c>
      <c r="T1122" s="13">
        <f t="shared" si="88"/>
        <v>40799.872685185182</v>
      </c>
      <c r="U1122" s="13">
        <f t="shared" si="89"/>
        <v>40844.872685185182</v>
      </c>
    </row>
    <row r="1123" spans="1:21" ht="43.5" x14ac:dyDescent="0.3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>
        <f t="shared" si="85"/>
        <v>1.1599999999999999E-2</v>
      </c>
      <c r="P1123">
        <f t="shared" si="86"/>
        <v>1</v>
      </c>
      <c r="Q1123" s="16">
        <f t="shared" si="87"/>
        <v>5.8</v>
      </c>
      <c r="R1123" s="9" t="s">
        <v>8338</v>
      </c>
      <c r="S1123" t="s">
        <v>8339</v>
      </c>
      <c r="T1123" s="13">
        <f t="shared" si="88"/>
        <v>42412.934212962966</v>
      </c>
      <c r="U1123" s="13">
        <f t="shared" si="89"/>
        <v>42442.892546296294</v>
      </c>
    </row>
    <row r="1124" spans="1:21" ht="58" x14ac:dyDescent="0.3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>
        <f t="shared" si="85"/>
        <v>0</v>
      </c>
      <c r="P1124">
        <f t="shared" si="86"/>
        <v>0</v>
      </c>
      <c r="Q1124" s="16" t="e">
        <f t="shared" si="87"/>
        <v>#DIV/0!</v>
      </c>
      <c r="R1124" s="9" t="s">
        <v>8338</v>
      </c>
      <c r="S1124" t="s">
        <v>8339</v>
      </c>
      <c r="T1124" s="13">
        <f t="shared" si="88"/>
        <v>41410.703993055555</v>
      </c>
      <c r="U1124" s="13">
        <f t="shared" si="89"/>
        <v>41424.703993055555</v>
      </c>
    </row>
    <row r="1125" spans="1:21" ht="43.5" x14ac:dyDescent="0.3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>
        <f t="shared" si="85"/>
        <v>0.22</v>
      </c>
      <c r="P1125">
        <f t="shared" si="86"/>
        <v>1</v>
      </c>
      <c r="Q1125" s="16">
        <f t="shared" si="87"/>
        <v>3.6666666666666665</v>
      </c>
      <c r="R1125" s="9" t="s">
        <v>8338</v>
      </c>
      <c r="S1125" t="s">
        <v>8339</v>
      </c>
      <c r="T1125" s="13">
        <f t="shared" si="88"/>
        <v>41718.5237037037</v>
      </c>
      <c r="U1125" s="13">
        <f t="shared" si="89"/>
        <v>41748.5237037037</v>
      </c>
    </row>
    <row r="1126" spans="1:21" ht="43.5" x14ac:dyDescent="0.3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>
        <f t="shared" si="85"/>
        <v>0.47222222222222221</v>
      </c>
      <c r="P1126">
        <f t="shared" si="86"/>
        <v>1</v>
      </c>
      <c r="Q1126" s="16">
        <f t="shared" si="87"/>
        <v>60.714285714285715</v>
      </c>
      <c r="R1126" s="9" t="s">
        <v>8338</v>
      </c>
      <c r="S1126" t="s">
        <v>8340</v>
      </c>
      <c r="T1126" s="13">
        <f t="shared" si="88"/>
        <v>42094.667256944449</v>
      </c>
      <c r="U1126" s="13">
        <f t="shared" si="89"/>
        <v>42124.667256944449</v>
      </c>
    </row>
    <row r="1127" spans="1:21" ht="58" x14ac:dyDescent="0.3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>
        <f t="shared" si="85"/>
        <v>0</v>
      </c>
      <c r="P1127">
        <f t="shared" si="86"/>
        <v>0</v>
      </c>
      <c r="Q1127" s="16" t="e">
        <f t="shared" si="87"/>
        <v>#DIV/0!</v>
      </c>
      <c r="R1127" s="9" t="s">
        <v>8338</v>
      </c>
      <c r="S1127" t="s">
        <v>8340</v>
      </c>
      <c r="T1127" s="13">
        <f t="shared" si="88"/>
        <v>42212.624189814815</v>
      </c>
      <c r="U1127" s="13">
        <f t="shared" si="89"/>
        <v>42272.624189814815</v>
      </c>
    </row>
    <row r="1128" spans="1:21" ht="43.5" x14ac:dyDescent="0.3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>
        <f t="shared" si="85"/>
        <v>0.5</v>
      </c>
      <c r="P1128">
        <f t="shared" si="86"/>
        <v>1</v>
      </c>
      <c r="Q1128" s="16">
        <f t="shared" si="87"/>
        <v>5</v>
      </c>
      <c r="R1128" s="9" t="s">
        <v>8338</v>
      </c>
      <c r="S1128" t="s">
        <v>8340</v>
      </c>
      <c r="T1128" s="13">
        <f t="shared" si="88"/>
        <v>42535.327476851846</v>
      </c>
      <c r="U1128" s="13">
        <f t="shared" si="89"/>
        <v>42565.327476851846</v>
      </c>
    </row>
    <row r="1129" spans="1:21" ht="58" x14ac:dyDescent="0.3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>
        <f t="shared" si="85"/>
        <v>1.6714285714285713</v>
      </c>
      <c r="P1129">
        <f t="shared" si="86"/>
        <v>2</v>
      </c>
      <c r="Q1129" s="16">
        <f t="shared" si="87"/>
        <v>25.434782608695652</v>
      </c>
      <c r="R1129" s="9" t="s">
        <v>8338</v>
      </c>
      <c r="S1129" t="s">
        <v>8340</v>
      </c>
      <c r="T1129" s="13">
        <f t="shared" si="88"/>
        <v>41926.854166666664</v>
      </c>
      <c r="U1129" s="13">
        <f t="shared" si="89"/>
        <v>41957.895833333328</v>
      </c>
    </row>
    <row r="1130" spans="1:21" x14ac:dyDescent="0.3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>
        <f t="shared" si="85"/>
        <v>0.1</v>
      </c>
      <c r="P1130">
        <f t="shared" si="86"/>
        <v>1</v>
      </c>
      <c r="Q1130" s="16">
        <f t="shared" si="87"/>
        <v>1</v>
      </c>
      <c r="R1130" s="9" t="s">
        <v>8338</v>
      </c>
      <c r="S1130" t="s">
        <v>8340</v>
      </c>
      <c r="T1130" s="13">
        <f t="shared" si="88"/>
        <v>41828.649502314816</v>
      </c>
      <c r="U1130" s="13">
        <f t="shared" si="89"/>
        <v>41858.649502314816</v>
      </c>
    </row>
    <row r="1131" spans="1:21" ht="43.5" x14ac:dyDescent="0.3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>
        <f t="shared" si="85"/>
        <v>0.105</v>
      </c>
      <c r="P1131">
        <f t="shared" si="86"/>
        <v>1</v>
      </c>
      <c r="Q1131" s="16">
        <f t="shared" si="87"/>
        <v>10.5</v>
      </c>
      <c r="R1131" s="9" t="s">
        <v>8338</v>
      </c>
      <c r="S1131" t="s">
        <v>8340</v>
      </c>
      <c r="T1131" s="13">
        <f t="shared" si="88"/>
        <v>42496.264965277776</v>
      </c>
      <c r="U1131" s="13">
        <f t="shared" si="89"/>
        <v>42526.264965277776</v>
      </c>
    </row>
    <row r="1132" spans="1:21" ht="43.5" x14ac:dyDescent="0.3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>
        <f t="shared" si="85"/>
        <v>0.22</v>
      </c>
      <c r="P1132">
        <f t="shared" si="86"/>
        <v>1</v>
      </c>
      <c r="Q1132" s="16">
        <f t="shared" si="87"/>
        <v>3.6666666666666665</v>
      </c>
      <c r="R1132" s="9" t="s">
        <v>8338</v>
      </c>
      <c r="S1132" t="s">
        <v>8340</v>
      </c>
      <c r="T1132" s="13">
        <f t="shared" si="88"/>
        <v>41908.996527777781</v>
      </c>
      <c r="U1132" s="13">
        <f t="shared" si="89"/>
        <v>41969.038194444445</v>
      </c>
    </row>
    <row r="1133" spans="1:21" ht="43.5" x14ac:dyDescent="0.3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>
        <f t="shared" si="85"/>
        <v>0</v>
      </c>
      <c r="P1133">
        <f t="shared" si="86"/>
        <v>0</v>
      </c>
      <c r="Q1133" s="16" t="e">
        <f t="shared" si="87"/>
        <v>#DIV/0!</v>
      </c>
      <c r="R1133" s="9" t="s">
        <v>8338</v>
      </c>
      <c r="S1133" t="s">
        <v>8340</v>
      </c>
      <c r="T1133" s="13">
        <f t="shared" si="88"/>
        <v>42332.908194444448</v>
      </c>
      <c r="U1133" s="13">
        <f t="shared" si="89"/>
        <v>42362.908194444448</v>
      </c>
    </row>
    <row r="1134" spans="1:21" ht="43.5" x14ac:dyDescent="0.3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>
        <f t="shared" si="85"/>
        <v>14.38</v>
      </c>
      <c r="P1134">
        <f t="shared" si="86"/>
        <v>15</v>
      </c>
      <c r="Q1134" s="16">
        <f t="shared" si="87"/>
        <v>110.61538461538461</v>
      </c>
      <c r="R1134" s="9" t="s">
        <v>8338</v>
      </c>
      <c r="S1134" t="s">
        <v>8340</v>
      </c>
      <c r="T1134" s="13">
        <f t="shared" si="88"/>
        <v>42706.115405092598</v>
      </c>
      <c r="U1134" s="13">
        <f t="shared" si="89"/>
        <v>42736.115405092598</v>
      </c>
    </row>
    <row r="1135" spans="1:21" ht="43.5" x14ac:dyDescent="0.3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>
        <f t="shared" si="85"/>
        <v>0.66666666666666674</v>
      </c>
      <c r="P1135">
        <f t="shared" si="86"/>
        <v>1</v>
      </c>
      <c r="Q1135" s="16">
        <f t="shared" si="87"/>
        <v>20</v>
      </c>
      <c r="R1135" s="9" t="s">
        <v>8338</v>
      </c>
      <c r="S1135" t="s">
        <v>8340</v>
      </c>
      <c r="T1135" s="13">
        <f t="shared" si="88"/>
        <v>41821.407187500001</v>
      </c>
      <c r="U1135" s="13">
        <f t="shared" si="89"/>
        <v>41851.407187500001</v>
      </c>
    </row>
    <row r="1136" spans="1:21" ht="43.5" x14ac:dyDescent="0.3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>
        <f t="shared" si="85"/>
        <v>4.0000000000000001E-3</v>
      </c>
      <c r="P1136">
        <f t="shared" si="86"/>
        <v>1</v>
      </c>
      <c r="Q1136" s="16">
        <f t="shared" si="87"/>
        <v>1</v>
      </c>
      <c r="R1136" s="9" t="s">
        <v>8338</v>
      </c>
      <c r="S1136" t="s">
        <v>8340</v>
      </c>
      <c r="T1136" s="13">
        <f t="shared" si="88"/>
        <v>41958.285046296296</v>
      </c>
      <c r="U1136" s="13">
        <f t="shared" si="89"/>
        <v>41972.189583333333</v>
      </c>
    </row>
    <row r="1137" spans="1:21" ht="58" x14ac:dyDescent="0.3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>
        <f t="shared" si="85"/>
        <v>5</v>
      </c>
      <c r="P1137">
        <f t="shared" si="86"/>
        <v>5</v>
      </c>
      <c r="Q1137" s="16">
        <f t="shared" si="87"/>
        <v>50</v>
      </c>
      <c r="R1137" s="9" t="s">
        <v>8338</v>
      </c>
      <c r="S1137" t="s">
        <v>8340</v>
      </c>
      <c r="T1137" s="13">
        <f t="shared" si="88"/>
        <v>42558.989513888882</v>
      </c>
      <c r="U1137" s="13">
        <f t="shared" si="89"/>
        <v>42588.989513888882</v>
      </c>
    </row>
    <row r="1138" spans="1:21" ht="43.5" x14ac:dyDescent="0.3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>
        <f t="shared" si="85"/>
        <v>6.4439140811455857</v>
      </c>
      <c r="P1138">
        <f t="shared" si="86"/>
        <v>7</v>
      </c>
      <c r="Q1138" s="16">
        <f t="shared" si="87"/>
        <v>45</v>
      </c>
      <c r="R1138" s="9" t="s">
        <v>8338</v>
      </c>
      <c r="S1138" t="s">
        <v>8340</v>
      </c>
      <c r="T1138" s="13">
        <f t="shared" si="88"/>
        <v>42327.671631944439</v>
      </c>
      <c r="U1138" s="13">
        <f t="shared" si="89"/>
        <v>42357.671631944439</v>
      </c>
    </row>
    <row r="1139" spans="1:21" ht="43.5" x14ac:dyDescent="0.3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>
        <f t="shared" si="85"/>
        <v>39.5</v>
      </c>
      <c r="P1139">
        <f t="shared" si="86"/>
        <v>40</v>
      </c>
      <c r="Q1139" s="16">
        <f t="shared" si="87"/>
        <v>253.2051282051282</v>
      </c>
      <c r="R1139" s="9" t="s">
        <v>8338</v>
      </c>
      <c r="S1139" t="s">
        <v>8340</v>
      </c>
      <c r="T1139" s="13">
        <f t="shared" si="88"/>
        <v>42453.819687499999</v>
      </c>
      <c r="U1139" s="13">
        <f t="shared" si="89"/>
        <v>42483.819687499999</v>
      </c>
    </row>
    <row r="1140" spans="1:21" ht="43.5" x14ac:dyDescent="0.3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>
        <f t="shared" si="85"/>
        <v>0.35714285714285715</v>
      </c>
      <c r="P1140">
        <f t="shared" si="86"/>
        <v>1</v>
      </c>
      <c r="Q1140" s="16">
        <f t="shared" si="87"/>
        <v>31.25</v>
      </c>
      <c r="R1140" s="9" t="s">
        <v>8338</v>
      </c>
      <c r="S1140" t="s">
        <v>8340</v>
      </c>
      <c r="T1140" s="13">
        <f t="shared" si="88"/>
        <v>42736.9066087963</v>
      </c>
      <c r="U1140" s="13">
        <f t="shared" si="89"/>
        <v>42756.9066087963</v>
      </c>
    </row>
    <row r="1141" spans="1:21" ht="43.5" x14ac:dyDescent="0.3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>
        <f t="shared" si="85"/>
        <v>6.25E-2</v>
      </c>
      <c r="P1141">
        <f t="shared" si="86"/>
        <v>1</v>
      </c>
      <c r="Q1141" s="16">
        <f t="shared" si="87"/>
        <v>5</v>
      </c>
      <c r="R1141" s="9" t="s">
        <v>8338</v>
      </c>
      <c r="S1141" t="s">
        <v>8340</v>
      </c>
      <c r="T1141" s="13">
        <f t="shared" si="88"/>
        <v>41975.347523148142</v>
      </c>
      <c r="U1141" s="13">
        <f t="shared" si="89"/>
        <v>42005.347523148142</v>
      </c>
    </row>
    <row r="1142" spans="1:21" ht="43.5" x14ac:dyDescent="0.3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>
        <f t="shared" si="85"/>
        <v>0</v>
      </c>
      <c r="P1142">
        <f t="shared" si="86"/>
        <v>0</v>
      </c>
      <c r="Q1142" s="16" t="e">
        <f t="shared" si="87"/>
        <v>#DIV/0!</v>
      </c>
      <c r="R1142" s="9" t="s">
        <v>8338</v>
      </c>
      <c r="S1142" t="s">
        <v>8340</v>
      </c>
      <c r="T1142" s="13">
        <f t="shared" si="88"/>
        <v>42192.462048611109</v>
      </c>
      <c r="U1142" s="13">
        <f t="shared" si="89"/>
        <v>42222.462048611109</v>
      </c>
    </row>
    <row r="1143" spans="1:21" x14ac:dyDescent="0.3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>
        <f t="shared" si="85"/>
        <v>0</v>
      </c>
      <c r="P1143">
        <f t="shared" si="86"/>
        <v>0</v>
      </c>
      <c r="Q1143" s="16" t="e">
        <f t="shared" si="87"/>
        <v>#DIV/0!</v>
      </c>
      <c r="R1143" s="9" t="s">
        <v>8338</v>
      </c>
      <c r="S1143" t="s">
        <v>8340</v>
      </c>
      <c r="T1143" s="13">
        <f t="shared" si="88"/>
        <v>42164.699652777781</v>
      </c>
      <c r="U1143" s="13">
        <f t="shared" si="89"/>
        <v>42194.699652777781</v>
      </c>
    </row>
    <row r="1144" spans="1:21" ht="43.5" x14ac:dyDescent="0.3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>
        <f t="shared" si="85"/>
        <v>0</v>
      </c>
      <c r="P1144">
        <f t="shared" si="86"/>
        <v>0</v>
      </c>
      <c r="Q1144" s="16" t="e">
        <f t="shared" si="87"/>
        <v>#DIV/0!</v>
      </c>
      <c r="R1144" s="9" t="s">
        <v>8338</v>
      </c>
      <c r="S1144" t="s">
        <v>8340</v>
      </c>
      <c r="T1144" s="13">
        <f t="shared" si="88"/>
        <v>42022.006099537044</v>
      </c>
      <c r="U1144" s="13">
        <f t="shared" si="89"/>
        <v>42052.006099537044</v>
      </c>
    </row>
    <row r="1145" spans="1:21" ht="43.5" x14ac:dyDescent="0.3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>
        <f t="shared" si="85"/>
        <v>0.41333333333333333</v>
      </c>
      <c r="P1145">
        <f t="shared" si="86"/>
        <v>1</v>
      </c>
      <c r="Q1145" s="16">
        <f t="shared" si="87"/>
        <v>23.25</v>
      </c>
      <c r="R1145" s="9" t="s">
        <v>8338</v>
      </c>
      <c r="S1145" t="s">
        <v>8340</v>
      </c>
      <c r="T1145" s="13">
        <f t="shared" si="88"/>
        <v>42325.19358796296</v>
      </c>
      <c r="U1145" s="13">
        <f t="shared" si="89"/>
        <v>42355.19358796296</v>
      </c>
    </row>
    <row r="1146" spans="1:21" ht="43.5" x14ac:dyDescent="0.3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>
        <f t="shared" si="85"/>
        <v>0</v>
      </c>
      <c r="P1146">
        <f t="shared" si="86"/>
        <v>0</v>
      </c>
      <c r="Q1146" s="16" t="e">
        <f t="shared" si="87"/>
        <v>#DIV/0!</v>
      </c>
      <c r="R1146" s="9" t="s">
        <v>8341</v>
      </c>
      <c r="S1146" t="s">
        <v>8342</v>
      </c>
      <c r="T1146" s="13">
        <f t="shared" si="88"/>
        <v>42093.181944444441</v>
      </c>
      <c r="U1146" s="13">
        <f t="shared" si="89"/>
        <v>42123.181944444441</v>
      </c>
    </row>
    <row r="1147" spans="1:21" ht="43.5" x14ac:dyDescent="0.3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>
        <f t="shared" si="85"/>
        <v>0.125</v>
      </c>
      <c r="P1147">
        <f t="shared" si="86"/>
        <v>1</v>
      </c>
      <c r="Q1147" s="16">
        <f t="shared" si="87"/>
        <v>100</v>
      </c>
      <c r="R1147" s="9" t="s">
        <v>8341</v>
      </c>
      <c r="S1147" t="s">
        <v>8342</v>
      </c>
      <c r="T1147" s="13">
        <f t="shared" si="88"/>
        <v>41854.747592592597</v>
      </c>
      <c r="U1147" s="13">
        <f t="shared" si="89"/>
        <v>41914.747592592597</v>
      </c>
    </row>
    <row r="1148" spans="1:21" ht="43.5" x14ac:dyDescent="0.3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>
        <f t="shared" si="85"/>
        <v>8.8333333333333339</v>
      </c>
      <c r="P1148">
        <f t="shared" si="86"/>
        <v>9</v>
      </c>
      <c r="Q1148" s="16">
        <f t="shared" si="87"/>
        <v>44.166666666666664</v>
      </c>
      <c r="R1148" s="9" t="s">
        <v>8341</v>
      </c>
      <c r="S1148" t="s">
        <v>8342</v>
      </c>
      <c r="T1148" s="13">
        <f t="shared" si="88"/>
        <v>41723.9533912037</v>
      </c>
      <c r="U1148" s="13">
        <f t="shared" si="89"/>
        <v>41761.9533912037</v>
      </c>
    </row>
    <row r="1149" spans="1:21" ht="43.5" x14ac:dyDescent="0.3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>
        <f t="shared" si="85"/>
        <v>0</v>
      </c>
      <c r="P1149">
        <f t="shared" si="86"/>
        <v>0</v>
      </c>
      <c r="Q1149" s="16" t="e">
        <f t="shared" si="87"/>
        <v>#DIV/0!</v>
      </c>
      <c r="R1149" s="9" t="s">
        <v>8341</v>
      </c>
      <c r="S1149" t="s">
        <v>8342</v>
      </c>
      <c r="T1149" s="13">
        <f t="shared" si="88"/>
        <v>41871.972025462965</v>
      </c>
      <c r="U1149" s="13">
        <f t="shared" si="89"/>
        <v>41931.972025462965</v>
      </c>
    </row>
    <row r="1150" spans="1:21" ht="29" x14ac:dyDescent="0.3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>
        <f t="shared" si="85"/>
        <v>0.48666666666666669</v>
      </c>
      <c r="P1150">
        <f t="shared" si="86"/>
        <v>1</v>
      </c>
      <c r="Q1150" s="16">
        <f t="shared" si="87"/>
        <v>24.333333333333332</v>
      </c>
      <c r="R1150" s="9" t="s">
        <v>8341</v>
      </c>
      <c r="S1150" t="s">
        <v>8342</v>
      </c>
      <c r="T1150" s="13">
        <f t="shared" si="88"/>
        <v>42675.171076388884</v>
      </c>
      <c r="U1150" s="13">
        <f t="shared" si="89"/>
        <v>42705.212743055556</v>
      </c>
    </row>
    <row r="1151" spans="1:21" ht="29" x14ac:dyDescent="0.3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>
        <f t="shared" si="85"/>
        <v>0.15</v>
      </c>
      <c r="P1151">
        <f t="shared" si="86"/>
        <v>1</v>
      </c>
      <c r="Q1151" s="16">
        <f t="shared" si="87"/>
        <v>37.5</v>
      </c>
      <c r="R1151" s="9" t="s">
        <v>8341</v>
      </c>
      <c r="S1151" t="s">
        <v>8342</v>
      </c>
      <c r="T1151" s="13">
        <f t="shared" si="88"/>
        <v>42507.71025462963</v>
      </c>
      <c r="U1151" s="13">
        <f t="shared" si="89"/>
        <v>42537.71025462963</v>
      </c>
    </row>
    <row r="1152" spans="1:21" ht="29" x14ac:dyDescent="0.3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>
        <f t="shared" si="85"/>
        <v>10.08</v>
      </c>
      <c r="P1152">
        <f t="shared" si="86"/>
        <v>11</v>
      </c>
      <c r="Q1152" s="16">
        <f t="shared" si="87"/>
        <v>42</v>
      </c>
      <c r="R1152" s="9" t="s">
        <v>8341</v>
      </c>
      <c r="S1152" t="s">
        <v>8342</v>
      </c>
      <c r="T1152" s="13">
        <f t="shared" si="88"/>
        <v>42317.954571759255</v>
      </c>
      <c r="U1152" s="13">
        <f t="shared" si="89"/>
        <v>42377.954571759255</v>
      </c>
    </row>
    <row r="1153" spans="1:21" ht="58" x14ac:dyDescent="0.3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>
        <f t="shared" si="85"/>
        <v>0</v>
      </c>
      <c r="P1153">
        <f t="shared" si="86"/>
        <v>0</v>
      </c>
      <c r="Q1153" s="16" t="e">
        <f t="shared" si="87"/>
        <v>#DIV/0!</v>
      </c>
      <c r="R1153" s="9" t="s">
        <v>8341</v>
      </c>
      <c r="S1153" t="s">
        <v>8342</v>
      </c>
      <c r="T1153" s="13">
        <f t="shared" si="88"/>
        <v>42224.102581018517</v>
      </c>
      <c r="U1153" s="13">
        <f t="shared" si="89"/>
        <v>42254.102581018517</v>
      </c>
    </row>
    <row r="1154" spans="1:21" x14ac:dyDescent="0.3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>
        <f t="shared" si="85"/>
        <v>5.6937500000000005</v>
      </c>
      <c r="P1154">
        <f t="shared" si="86"/>
        <v>6</v>
      </c>
      <c r="Q1154" s="16">
        <f t="shared" si="87"/>
        <v>60.733333333333334</v>
      </c>
      <c r="R1154" s="9" t="s">
        <v>8341</v>
      </c>
      <c r="S1154" t="s">
        <v>8342</v>
      </c>
      <c r="T1154" s="13">
        <f t="shared" si="88"/>
        <v>42109.709629629629</v>
      </c>
      <c r="U1154" s="13">
        <f t="shared" si="89"/>
        <v>42139.709629629629</v>
      </c>
    </row>
    <row r="1155" spans="1:21" ht="29" x14ac:dyDescent="0.3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>
        <f t="shared" ref="O1155:O1218" si="90">((E1155)/(D1155))*100</f>
        <v>0.625</v>
      </c>
      <c r="P1155">
        <f t="shared" ref="P1155:P1218" si="91">ROUNDUP(O1155,0)</f>
        <v>1</v>
      </c>
      <c r="Q1155" s="16">
        <f t="shared" ref="Q1155:Q1218" si="92">E1155/L1155</f>
        <v>50</v>
      </c>
      <c r="R1155" s="9" t="s">
        <v>8341</v>
      </c>
      <c r="S1155" t="s">
        <v>8342</v>
      </c>
      <c r="T1155" s="13">
        <f t="shared" ref="T1155:T1218" si="93">(((J1155/60)/60)/24)+DATE(1970,1,1)</f>
        <v>42143.714178240742</v>
      </c>
      <c r="U1155" s="13">
        <f t="shared" ref="U1155:U1218" si="94">(((I1155/60)/60)/24)+DATE(1970,1,1)</f>
        <v>42173.714178240742</v>
      </c>
    </row>
    <row r="1156" spans="1:21" ht="43.5" x14ac:dyDescent="0.3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>
        <f t="shared" si="90"/>
        <v>6.5</v>
      </c>
      <c r="P1156">
        <f t="shared" si="91"/>
        <v>7</v>
      </c>
      <c r="Q1156" s="16">
        <f t="shared" si="92"/>
        <v>108.33333333333333</v>
      </c>
      <c r="R1156" s="9" t="s">
        <v>8341</v>
      </c>
      <c r="S1156" t="s">
        <v>8342</v>
      </c>
      <c r="T1156" s="13">
        <f t="shared" si="93"/>
        <v>42223.108865740738</v>
      </c>
      <c r="U1156" s="13">
        <f t="shared" si="94"/>
        <v>42253.108865740738</v>
      </c>
    </row>
    <row r="1157" spans="1:21" ht="43.5" x14ac:dyDescent="0.3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>
        <f t="shared" si="90"/>
        <v>0.752</v>
      </c>
      <c r="P1157">
        <f t="shared" si="91"/>
        <v>1</v>
      </c>
      <c r="Q1157" s="16">
        <f t="shared" si="92"/>
        <v>23.5</v>
      </c>
      <c r="R1157" s="9" t="s">
        <v>8341</v>
      </c>
      <c r="S1157" t="s">
        <v>8342</v>
      </c>
      <c r="T1157" s="13">
        <f t="shared" si="93"/>
        <v>41835.763981481483</v>
      </c>
      <c r="U1157" s="13">
        <f t="shared" si="94"/>
        <v>41865.763981481483</v>
      </c>
    </row>
    <row r="1158" spans="1:21" ht="43.5" x14ac:dyDescent="0.3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>
        <f t="shared" si="90"/>
        <v>0</v>
      </c>
      <c r="P1158">
        <f t="shared" si="91"/>
        <v>0</v>
      </c>
      <c r="Q1158" s="16" t="e">
        <f t="shared" si="92"/>
        <v>#DIV/0!</v>
      </c>
      <c r="R1158" s="9" t="s">
        <v>8341</v>
      </c>
      <c r="S1158" t="s">
        <v>8342</v>
      </c>
      <c r="T1158" s="13">
        <f t="shared" si="93"/>
        <v>42029.07131944444</v>
      </c>
      <c r="U1158" s="13">
        <f t="shared" si="94"/>
        <v>42059.07131944444</v>
      </c>
    </row>
    <row r="1159" spans="1:21" ht="43.5" x14ac:dyDescent="0.3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>
        <f t="shared" si="90"/>
        <v>1.51</v>
      </c>
      <c r="P1159">
        <f t="shared" si="91"/>
        <v>2</v>
      </c>
      <c r="Q1159" s="16">
        <f t="shared" si="92"/>
        <v>50.333333333333336</v>
      </c>
      <c r="R1159" s="9" t="s">
        <v>8341</v>
      </c>
      <c r="S1159" t="s">
        <v>8342</v>
      </c>
      <c r="T1159" s="13">
        <f t="shared" si="93"/>
        <v>41918.628240740742</v>
      </c>
      <c r="U1159" s="13">
        <f t="shared" si="94"/>
        <v>41978.669907407413</v>
      </c>
    </row>
    <row r="1160" spans="1:21" ht="43.5" x14ac:dyDescent="0.3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>
        <f t="shared" si="90"/>
        <v>0.46666666666666673</v>
      </c>
      <c r="P1160">
        <f t="shared" si="91"/>
        <v>1</v>
      </c>
      <c r="Q1160" s="16">
        <f t="shared" si="92"/>
        <v>11.666666666666666</v>
      </c>
      <c r="R1160" s="9" t="s">
        <v>8341</v>
      </c>
      <c r="S1160" t="s">
        <v>8342</v>
      </c>
      <c r="T1160" s="13">
        <f t="shared" si="93"/>
        <v>41952.09175925926</v>
      </c>
      <c r="U1160" s="13">
        <f t="shared" si="94"/>
        <v>41982.09175925926</v>
      </c>
    </row>
    <row r="1161" spans="1:21" ht="43.5" x14ac:dyDescent="0.3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>
        <f t="shared" si="90"/>
        <v>0</v>
      </c>
      <c r="P1161">
        <f t="shared" si="91"/>
        <v>0</v>
      </c>
      <c r="Q1161" s="16" t="e">
        <f t="shared" si="92"/>
        <v>#DIV/0!</v>
      </c>
      <c r="R1161" s="9" t="s">
        <v>8341</v>
      </c>
      <c r="S1161" t="s">
        <v>8342</v>
      </c>
      <c r="T1161" s="13">
        <f t="shared" si="93"/>
        <v>42154.726446759261</v>
      </c>
      <c r="U1161" s="13">
        <f t="shared" si="94"/>
        <v>42185.65625</v>
      </c>
    </row>
    <row r="1162" spans="1:21" ht="43.5" x14ac:dyDescent="0.3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>
        <f t="shared" si="90"/>
        <v>3.85</v>
      </c>
      <c r="P1162">
        <f t="shared" si="91"/>
        <v>4</v>
      </c>
      <c r="Q1162" s="16">
        <f t="shared" si="92"/>
        <v>60.789473684210527</v>
      </c>
      <c r="R1162" s="9" t="s">
        <v>8341</v>
      </c>
      <c r="S1162" t="s">
        <v>8342</v>
      </c>
      <c r="T1162" s="13">
        <f t="shared" si="93"/>
        <v>42061.154930555553</v>
      </c>
      <c r="U1162" s="13">
        <f t="shared" si="94"/>
        <v>42091.113263888896</v>
      </c>
    </row>
    <row r="1163" spans="1:21" ht="43.5" x14ac:dyDescent="0.3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>
        <f t="shared" si="90"/>
        <v>0</v>
      </c>
      <c r="P1163">
        <f t="shared" si="91"/>
        <v>0</v>
      </c>
      <c r="Q1163" s="16" t="e">
        <f t="shared" si="92"/>
        <v>#DIV/0!</v>
      </c>
      <c r="R1163" s="9" t="s">
        <v>8341</v>
      </c>
      <c r="S1163" t="s">
        <v>8342</v>
      </c>
      <c r="T1163" s="13">
        <f t="shared" si="93"/>
        <v>42122.629502314812</v>
      </c>
      <c r="U1163" s="13">
        <f t="shared" si="94"/>
        <v>42143.629502314812</v>
      </c>
    </row>
    <row r="1164" spans="1:21" ht="58" x14ac:dyDescent="0.3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>
        <f t="shared" si="90"/>
        <v>5.8333333333333341E-2</v>
      </c>
      <c r="P1164">
        <f t="shared" si="91"/>
        <v>1</v>
      </c>
      <c r="Q1164" s="16">
        <f t="shared" si="92"/>
        <v>17.5</v>
      </c>
      <c r="R1164" s="9" t="s">
        <v>8341</v>
      </c>
      <c r="S1164" t="s">
        <v>8342</v>
      </c>
      <c r="T1164" s="13">
        <f t="shared" si="93"/>
        <v>41876.683611111112</v>
      </c>
      <c r="U1164" s="13">
        <f t="shared" si="94"/>
        <v>41907.683611111112</v>
      </c>
    </row>
    <row r="1165" spans="1:21" ht="43.5" x14ac:dyDescent="0.3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>
        <f t="shared" si="90"/>
        <v>0</v>
      </c>
      <c r="P1165">
        <f t="shared" si="91"/>
        <v>0</v>
      </c>
      <c r="Q1165" s="16" t="e">
        <f t="shared" si="92"/>
        <v>#DIV/0!</v>
      </c>
      <c r="R1165" s="9" t="s">
        <v>8341</v>
      </c>
      <c r="S1165" t="s">
        <v>8342</v>
      </c>
      <c r="T1165" s="13">
        <f t="shared" si="93"/>
        <v>41830.723611111112</v>
      </c>
      <c r="U1165" s="13">
        <f t="shared" si="94"/>
        <v>41860.723611111112</v>
      </c>
    </row>
    <row r="1166" spans="1:21" ht="58" x14ac:dyDescent="0.3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>
        <f t="shared" si="90"/>
        <v>0</v>
      </c>
      <c r="P1166">
        <f t="shared" si="91"/>
        <v>0</v>
      </c>
      <c r="Q1166" s="16" t="e">
        <f t="shared" si="92"/>
        <v>#DIV/0!</v>
      </c>
      <c r="R1166" s="9" t="s">
        <v>8341</v>
      </c>
      <c r="S1166" t="s">
        <v>8342</v>
      </c>
      <c r="T1166" s="13">
        <f t="shared" si="93"/>
        <v>42509.724328703705</v>
      </c>
      <c r="U1166" s="13">
        <f t="shared" si="94"/>
        <v>42539.724328703705</v>
      </c>
    </row>
    <row r="1167" spans="1:21" ht="58" x14ac:dyDescent="0.3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>
        <f t="shared" si="90"/>
        <v>20.705000000000002</v>
      </c>
      <c r="P1167">
        <f t="shared" si="91"/>
        <v>21</v>
      </c>
      <c r="Q1167" s="16">
        <f t="shared" si="92"/>
        <v>82.82</v>
      </c>
      <c r="R1167" s="9" t="s">
        <v>8341</v>
      </c>
      <c r="S1167" t="s">
        <v>8342</v>
      </c>
      <c r="T1167" s="13">
        <f t="shared" si="93"/>
        <v>41792.214467592588</v>
      </c>
      <c r="U1167" s="13">
        <f t="shared" si="94"/>
        <v>41826.214467592588</v>
      </c>
    </row>
    <row r="1168" spans="1:21" ht="43.5" x14ac:dyDescent="0.3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>
        <f t="shared" si="90"/>
        <v>19.139999999999997</v>
      </c>
      <c r="P1168">
        <f t="shared" si="91"/>
        <v>20</v>
      </c>
      <c r="Q1168" s="16">
        <f t="shared" si="92"/>
        <v>358.875</v>
      </c>
      <c r="R1168" s="9" t="s">
        <v>8341</v>
      </c>
      <c r="S1168" t="s">
        <v>8342</v>
      </c>
      <c r="T1168" s="13">
        <f t="shared" si="93"/>
        <v>42150.485439814816</v>
      </c>
      <c r="U1168" s="13">
        <f t="shared" si="94"/>
        <v>42181.166666666672</v>
      </c>
    </row>
    <row r="1169" spans="1:21" ht="43.5" x14ac:dyDescent="0.3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>
        <f t="shared" si="90"/>
        <v>1.6316666666666666</v>
      </c>
      <c r="P1169">
        <f t="shared" si="91"/>
        <v>2</v>
      </c>
      <c r="Q1169" s="16">
        <f t="shared" si="92"/>
        <v>61.1875</v>
      </c>
      <c r="R1169" s="9" t="s">
        <v>8341</v>
      </c>
      <c r="S1169" t="s">
        <v>8342</v>
      </c>
      <c r="T1169" s="13">
        <f t="shared" si="93"/>
        <v>41863.734895833331</v>
      </c>
      <c r="U1169" s="13">
        <f t="shared" si="94"/>
        <v>41894.734895833331</v>
      </c>
    </row>
    <row r="1170" spans="1:21" ht="43.5" x14ac:dyDescent="0.3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>
        <f t="shared" si="90"/>
        <v>5.6666666666666661</v>
      </c>
      <c r="P1170">
        <f t="shared" si="91"/>
        <v>6</v>
      </c>
      <c r="Q1170" s="16">
        <f t="shared" si="92"/>
        <v>340</v>
      </c>
      <c r="R1170" s="9" t="s">
        <v>8341</v>
      </c>
      <c r="S1170" t="s">
        <v>8342</v>
      </c>
      <c r="T1170" s="13">
        <f t="shared" si="93"/>
        <v>42605.053993055553</v>
      </c>
      <c r="U1170" s="13">
        <f t="shared" si="94"/>
        <v>42635.053993055553</v>
      </c>
    </row>
    <row r="1171" spans="1:21" ht="43.5" x14ac:dyDescent="0.3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>
        <f t="shared" si="90"/>
        <v>0.16999999999999998</v>
      </c>
      <c r="P1171">
        <f t="shared" si="91"/>
        <v>1</v>
      </c>
      <c r="Q1171" s="16">
        <f t="shared" si="92"/>
        <v>5.666666666666667</v>
      </c>
      <c r="R1171" s="9" t="s">
        <v>8341</v>
      </c>
      <c r="S1171" t="s">
        <v>8342</v>
      </c>
      <c r="T1171" s="13">
        <f t="shared" si="93"/>
        <v>42027.353738425925</v>
      </c>
      <c r="U1171" s="13">
        <f t="shared" si="94"/>
        <v>42057.353738425925</v>
      </c>
    </row>
    <row r="1172" spans="1:21" ht="43.5" x14ac:dyDescent="0.3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>
        <f t="shared" si="90"/>
        <v>0.4</v>
      </c>
      <c r="P1172">
        <f t="shared" si="91"/>
        <v>1</v>
      </c>
      <c r="Q1172" s="16">
        <f t="shared" si="92"/>
        <v>50</v>
      </c>
      <c r="R1172" s="9" t="s">
        <v>8341</v>
      </c>
      <c r="S1172" t="s">
        <v>8342</v>
      </c>
      <c r="T1172" s="13">
        <f t="shared" si="93"/>
        <v>42124.893182870372</v>
      </c>
      <c r="U1172" s="13">
        <f t="shared" si="94"/>
        <v>42154.893182870372</v>
      </c>
    </row>
    <row r="1173" spans="1:21" ht="43.5" x14ac:dyDescent="0.3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>
        <f t="shared" si="90"/>
        <v>0.1</v>
      </c>
      <c r="P1173">
        <f t="shared" si="91"/>
        <v>1</v>
      </c>
      <c r="Q1173" s="16">
        <f t="shared" si="92"/>
        <v>25</v>
      </c>
      <c r="R1173" s="9" t="s">
        <v>8341</v>
      </c>
      <c r="S1173" t="s">
        <v>8342</v>
      </c>
      <c r="T1173" s="13">
        <f t="shared" si="93"/>
        <v>41938.804710648146</v>
      </c>
      <c r="U1173" s="13">
        <f t="shared" si="94"/>
        <v>41956.846377314811</v>
      </c>
    </row>
    <row r="1174" spans="1:21" ht="29" x14ac:dyDescent="0.3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>
        <f t="shared" si="90"/>
        <v>0</v>
      </c>
      <c r="P1174">
        <f t="shared" si="91"/>
        <v>0</v>
      </c>
      <c r="Q1174" s="16" t="e">
        <f t="shared" si="92"/>
        <v>#DIV/0!</v>
      </c>
      <c r="R1174" s="9" t="s">
        <v>8341</v>
      </c>
      <c r="S1174" t="s">
        <v>8342</v>
      </c>
      <c r="T1174" s="13">
        <f t="shared" si="93"/>
        <v>41841.682314814818</v>
      </c>
      <c r="U1174" s="13">
        <f t="shared" si="94"/>
        <v>41871.682314814818</v>
      </c>
    </row>
    <row r="1175" spans="1:21" ht="43.5" x14ac:dyDescent="0.3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>
        <f t="shared" si="90"/>
        <v>2.4E-2</v>
      </c>
      <c r="P1175">
        <f t="shared" si="91"/>
        <v>1</v>
      </c>
      <c r="Q1175" s="16">
        <f t="shared" si="92"/>
        <v>30</v>
      </c>
      <c r="R1175" s="9" t="s">
        <v>8341</v>
      </c>
      <c r="S1175" t="s">
        <v>8342</v>
      </c>
      <c r="T1175" s="13">
        <f t="shared" si="93"/>
        <v>42184.185844907406</v>
      </c>
      <c r="U1175" s="13">
        <f t="shared" si="94"/>
        <v>42219.185844907406</v>
      </c>
    </row>
    <row r="1176" spans="1:21" ht="43.5" x14ac:dyDescent="0.3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>
        <f t="shared" si="90"/>
        <v>5.9066666666666672</v>
      </c>
      <c r="P1176">
        <f t="shared" si="91"/>
        <v>6</v>
      </c>
      <c r="Q1176" s="16">
        <f t="shared" si="92"/>
        <v>46.631578947368418</v>
      </c>
      <c r="R1176" s="9" t="s">
        <v>8341</v>
      </c>
      <c r="S1176" t="s">
        <v>8342</v>
      </c>
      <c r="T1176" s="13">
        <f t="shared" si="93"/>
        <v>42468.84174768519</v>
      </c>
      <c r="U1176" s="13">
        <f t="shared" si="94"/>
        <v>42498.84174768519</v>
      </c>
    </row>
    <row r="1177" spans="1:21" ht="43.5" x14ac:dyDescent="0.3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>
        <f t="shared" si="90"/>
        <v>2.9250000000000003</v>
      </c>
      <c r="P1177">
        <f t="shared" si="91"/>
        <v>3</v>
      </c>
      <c r="Q1177" s="16">
        <f t="shared" si="92"/>
        <v>65</v>
      </c>
      <c r="R1177" s="9" t="s">
        <v>8341</v>
      </c>
      <c r="S1177" t="s">
        <v>8342</v>
      </c>
      <c r="T1177" s="13">
        <f t="shared" si="93"/>
        <v>42170.728460648148</v>
      </c>
      <c r="U1177" s="13">
        <f t="shared" si="94"/>
        <v>42200.728460648148</v>
      </c>
    </row>
    <row r="1178" spans="1:21" ht="58" x14ac:dyDescent="0.3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>
        <f t="shared" si="90"/>
        <v>5.7142857142857143E-3</v>
      </c>
      <c r="P1178">
        <f t="shared" si="91"/>
        <v>1</v>
      </c>
      <c r="Q1178" s="16">
        <f t="shared" si="92"/>
        <v>10</v>
      </c>
      <c r="R1178" s="9" t="s">
        <v>8341</v>
      </c>
      <c r="S1178" t="s">
        <v>8342</v>
      </c>
      <c r="T1178" s="13">
        <f t="shared" si="93"/>
        <v>42746.019652777773</v>
      </c>
      <c r="U1178" s="13">
        <f t="shared" si="94"/>
        <v>42800.541666666672</v>
      </c>
    </row>
    <row r="1179" spans="1:21" ht="43.5" x14ac:dyDescent="0.3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>
        <f t="shared" si="90"/>
        <v>0</v>
      </c>
      <c r="P1179">
        <f t="shared" si="91"/>
        <v>0</v>
      </c>
      <c r="Q1179" s="16" t="e">
        <f t="shared" si="92"/>
        <v>#DIV/0!</v>
      </c>
      <c r="R1179" s="9" t="s">
        <v>8341</v>
      </c>
      <c r="S1179" t="s">
        <v>8342</v>
      </c>
      <c r="T1179" s="13">
        <f t="shared" si="93"/>
        <v>41897.660833333335</v>
      </c>
      <c r="U1179" s="13">
        <f t="shared" si="94"/>
        <v>41927.660833333335</v>
      </c>
    </row>
    <row r="1180" spans="1:21" ht="43.5" x14ac:dyDescent="0.3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>
        <f t="shared" si="90"/>
        <v>6.6666666666666671E-3</v>
      </c>
      <c r="P1180">
        <f t="shared" si="91"/>
        <v>1</v>
      </c>
      <c r="Q1180" s="16">
        <f t="shared" si="92"/>
        <v>5</v>
      </c>
      <c r="R1180" s="9" t="s">
        <v>8341</v>
      </c>
      <c r="S1180" t="s">
        <v>8342</v>
      </c>
      <c r="T1180" s="13">
        <f t="shared" si="93"/>
        <v>41837.905694444446</v>
      </c>
      <c r="U1180" s="13">
        <f t="shared" si="94"/>
        <v>41867.905694444446</v>
      </c>
    </row>
    <row r="1181" spans="1:21" ht="43.5" x14ac:dyDescent="0.3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>
        <f t="shared" si="90"/>
        <v>5.3333333333333339</v>
      </c>
      <c r="P1181">
        <f t="shared" si="91"/>
        <v>6</v>
      </c>
      <c r="Q1181" s="16">
        <f t="shared" si="92"/>
        <v>640</v>
      </c>
      <c r="R1181" s="9" t="s">
        <v>8341</v>
      </c>
      <c r="S1181" t="s">
        <v>8342</v>
      </c>
      <c r="T1181" s="13">
        <f t="shared" si="93"/>
        <v>42275.720219907409</v>
      </c>
      <c r="U1181" s="13">
        <f t="shared" si="94"/>
        <v>42305.720219907409</v>
      </c>
    </row>
    <row r="1182" spans="1:21" ht="43.5" x14ac:dyDescent="0.3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>
        <f t="shared" si="90"/>
        <v>11.75</v>
      </c>
      <c r="P1182">
        <f t="shared" si="91"/>
        <v>12</v>
      </c>
      <c r="Q1182" s="16">
        <f t="shared" si="92"/>
        <v>69.117647058823536</v>
      </c>
      <c r="R1182" s="9" t="s">
        <v>8341</v>
      </c>
      <c r="S1182" t="s">
        <v>8342</v>
      </c>
      <c r="T1182" s="13">
        <f t="shared" si="93"/>
        <v>41781.806875000002</v>
      </c>
      <c r="U1182" s="13">
        <f t="shared" si="94"/>
        <v>41818.806875000002</v>
      </c>
    </row>
    <row r="1183" spans="1:21" ht="29" x14ac:dyDescent="0.3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>
        <f t="shared" si="90"/>
        <v>8.0000000000000002E-3</v>
      </c>
      <c r="P1183">
        <f t="shared" si="91"/>
        <v>1</v>
      </c>
      <c r="Q1183" s="16">
        <f t="shared" si="92"/>
        <v>1.3333333333333333</v>
      </c>
      <c r="R1183" s="9" t="s">
        <v>8341</v>
      </c>
      <c r="S1183" t="s">
        <v>8342</v>
      </c>
      <c r="T1183" s="13">
        <f t="shared" si="93"/>
        <v>42034.339363425926</v>
      </c>
      <c r="U1183" s="13">
        <f t="shared" si="94"/>
        <v>42064.339363425926</v>
      </c>
    </row>
    <row r="1184" spans="1:21" ht="58" x14ac:dyDescent="0.3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>
        <f t="shared" si="90"/>
        <v>4.2</v>
      </c>
      <c r="P1184">
        <f t="shared" si="91"/>
        <v>5</v>
      </c>
      <c r="Q1184" s="16">
        <f t="shared" si="92"/>
        <v>10.5</v>
      </c>
      <c r="R1184" s="9" t="s">
        <v>8341</v>
      </c>
      <c r="S1184" t="s">
        <v>8342</v>
      </c>
      <c r="T1184" s="13">
        <f t="shared" si="93"/>
        <v>42728.827407407407</v>
      </c>
      <c r="U1184" s="13">
        <f t="shared" si="94"/>
        <v>42747.695833333331</v>
      </c>
    </row>
    <row r="1185" spans="1:21" ht="43.5" x14ac:dyDescent="0.3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>
        <f t="shared" si="90"/>
        <v>4</v>
      </c>
      <c r="P1185">
        <f t="shared" si="91"/>
        <v>4</v>
      </c>
      <c r="Q1185" s="16">
        <f t="shared" si="92"/>
        <v>33.333333333333336</v>
      </c>
      <c r="R1185" s="9" t="s">
        <v>8341</v>
      </c>
      <c r="S1185" t="s">
        <v>8342</v>
      </c>
      <c r="T1185" s="13">
        <f t="shared" si="93"/>
        <v>42656.86137731481</v>
      </c>
      <c r="U1185" s="13">
        <f t="shared" si="94"/>
        <v>42676.165972222225</v>
      </c>
    </row>
    <row r="1186" spans="1:21" ht="43.5" x14ac:dyDescent="0.3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>
        <f t="shared" si="90"/>
        <v>104.93636363636362</v>
      </c>
      <c r="P1186">
        <f t="shared" si="91"/>
        <v>105</v>
      </c>
      <c r="Q1186" s="16">
        <f t="shared" si="92"/>
        <v>61.562666666666665</v>
      </c>
      <c r="R1186" s="9" t="s">
        <v>8343</v>
      </c>
      <c r="S1186" t="s">
        <v>8344</v>
      </c>
      <c r="T1186" s="13">
        <f t="shared" si="93"/>
        <v>42741.599664351852</v>
      </c>
      <c r="U1186" s="13">
        <f t="shared" si="94"/>
        <v>42772.599664351852</v>
      </c>
    </row>
    <row r="1187" spans="1:21" ht="58" x14ac:dyDescent="0.3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>
        <f t="shared" si="90"/>
        <v>105.44</v>
      </c>
      <c r="P1187">
        <f t="shared" si="91"/>
        <v>106</v>
      </c>
      <c r="Q1187" s="16">
        <f t="shared" si="92"/>
        <v>118.73873873873873</v>
      </c>
      <c r="R1187" s="9" t="s">
        <v>8343</v>
      </c>
      <c r="S1187" t="s">
        <v>8344</v>
      </c>
      <c r="T1187" s="13">
        <f t="shared" si="93"/>
        <v>42130.865150462967</v>
      </c>
      <c r="U1187" s="13">
        <f t="shared" si="94"/>
        <v>42163.166666666672</v>
      </c>
    </row>
    <row r="1188" spans="1:21" ht="43.5" x14ac:dyDescent="0.3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>
        <f t="shared" si="90"/>
        <v>106.73333333333332</v>
      </c>
      <c r="P1188">
        <f t="shared" si="91"/>
        <v>107</v>
      </c>
      <c r="Q1188" s="16">
        <f t="shared" si="92"/>
        <v>65.081300813008127</v>
      </c>
      <c r="R1188" s="9" t="s">
        <v>8343</v>
      </c>
      <c r="S1188" t="s">
        <v>8344</v>
      </c>
      <c r="T1188" s="13">
        <f t="shared" si="93"/>
        <v>42123.86336805555</v>
      </c>
      <c r="U1188" s="13">
        <f t="shared" si="94"/>
        <v>42156.945833333331</v>
      </c>
    </row>
    <row r="1189" spans="1:21" ht="58" x14ac:dyDescent="0.3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>
        <f t="shared" si="90"/>
        <v>104.12571428571428</v>
      </c>
      <c r="P1189">
        <f t="shared" si="91"/>
        <v>105</v>
      </c>
      <c r="Q1189" s="16">
        <f t="shared" si="92"/>
        <v>130.15714285714284</v>
      </c>
      <c r="R1189" s="9" t="s">
        <v>8343</v>
      </c>
      <c r="S1189" t="s">
        <v>8344</v>
      </c>
      <c r="T1189" s="13">
        <f t="shared" si="93"/>
        <v>42109.894942129627</v>
      </c>
      <c r="U1189" s="13">
        <f t="shared" si="94"/>
        <v>42141.75</v>
      </c>
    </row>
    <row r="1190" spans="1:21" ht="43.5" x14ac:dyDescent="0.3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>
        <f t="shared" si="90"/>
        <v>160.54999999999998</v>
      </c>
      <c r="P1190">
        <f t="shared" si="91"/>
        <v>161</v>
      </c>
      <c r="Q1190" s="16">
        <f t="shared" si="92"/>
        <v>37.776470588235291</v>
      </c>
      <c r="R1190" s="9" t="s">
        <v>8343</v>
      </c>
      <c r="S1190" t="s">
        <v>8344</v>
      </c>
      <c r="T1190" s="13">
        <f t="shared" si="93"/>
        <v>42711.700694444444</v>
      </c>
      <c r="U1190" s="13">
        <f t="shared" si="94"/>
        <v>42732.700694444444</v>
      </c>
    </row>
    <row r="1191" spans="1:21" ht="43.5" x14ac:dyDescent="0.3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>
        <f t="shared" si="90"/>
        <v>107.77777777777777</v>
      </c>
      <c r="P1191">
        <f t="shared" si="91"/>
        <v>108</v>
      </c>
      <c r="Q1191" s="16">
        <f t="shared" si="92"/>
        <v>112.79069767441861</v>
      </c>
      <c r="R1191" s="9" t="s">
        <v>8343</v>
      </c>
      <c r="S1191" t="s">
        <v>8344</v>
      </c>
      <c r="T1191" s="13">
        <f t="shared" si="93"/>
        <v>42529.979108796295</v>
      </c>
      <c r="U1191" s="13">
        <f t="shared" si="94"/>
        <v>42550.979108796295</v>
      </c>
    </row>
    <row r="1192" spans="1:21" ht="43.5" x14ac:dyDescent="0.3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>
        <f t="shared" si="90"/>
        <v>135</v>
      </c>
      <c r="P1192">
        <f t="shared" si="91"/>
        <v>135</v>
      </c>
      <c r="Q1192" s="16">
        <f t="shared" si="92"/>
        <v>51.92307692307692</v>
      </c>
      <c r="R1192" s="9" t="s">
        <v>8343</v>
      </c>
      <c r="S1192" t="s">
        <v>8344</v>
      </c>
      <c r="T1192" s="13">
        <f t="shared" si="93"/>
        <v>41852.665798611109</v>
      </c>
      <c r="U1192" s="13">
        <f t="shared" si="94"/>
        <v>41882.665798611109</v>
      </c>
    </row>
    <row r="1193" spans="1:21" ht="43.5" x14ac:dyDescent="0.3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>
        <f t="shared" si="90"/>
        <v>109.07407407407408</v>
      </c>
      <c r="P1193">
        <f t="shared" si="91"/>
        <v>110</v>
      </c>
      <c r="Q1193" s="16">
        <f t="shared" si="92"/>
        <v>89.242424242424249</v>
      </c>
      <c r="R1193" s="9" t="s">
        <v>8343</v>
      </c>
      <c r="S1193" t="s">
        <v>8344</v>
      </c>
      <c r="T1193" s="13">
        <f t="shared" si="93"/>
        <v>42419.603703703702</v>
      </c>
      <c r="U1193" s="13">
        <f t="shared" si="94"/>
        <v>42449.562037037031</v>
      </c>
    </row>
    <row r="1194" spans="1:21" ht="29" x14ac:dyDescent="0.3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>
        <f t="shared" si="90"/>
        <v>290</v>
      </c>
      <c r="P1194">
        <f t="shared" si="91"/>
        <v>290</v>
      </c>
      <c r="Q1194" s="16">
        <f t="shared" si="92"/>
        <v>19.333333333333332</v>
      </c>
      <c r="R1194" s="9" t="s">
        <v>8343</v>
      </c>
      <c r="S1194" t="s">
        <v>8344</v>
      </c>
      <c r="T1194" s="13">
        <f t="shared" si="93"/>
        <v>42747.506689814814</v>
      </c>
      <c r="U1194" s="13">
        <f t="shared" si="94"/>
        <v>42777.506689814814</v>
      </c>
    </row>
    <row r="1195" spans="1:21" ht="58" x14ac:dyDescent="0.3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>
        <f t="shared" si="90"/>
        <v>103.95714285714286</v>
      </c>
      <c r="P1195">
        <f t="shared" si="91"/>
        <v>104</v>
      </c>
      <c r="Q1195" s="16">
        <f t="shared" si="92"/>
        <v>79.967032967032964</v>
      </c>
      <c r="R1195" s="9" t="s">
        <v>8343</v>
      </c>
      <c r="S1195" t="s">
        <v>8344</v>
      </c>
      <c r="T1195" s="13">
        <f t="shared" si="93"/>
        <v>42409.776076388895</v>
      </c>
      <c r="U1195" s="13">
        <f t="shared" si="94"/>
        <v>42469.734409722223</v>
      </c>
    </row>
    <row r="1196" spans="1:21" ht="43.5" x14ac:dyDescent="0.3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>
        <f t="shared" si="90"/>
        <v>322.24</v>
      </c>
      <c r="P1196">
        <f t="shared" si="91"/>
        <v>323</v>
      </c>
      <c r="Q1196" s="16">
        <f t="shared" si="92"/>
        <v>56.414565826330531</v>
      </c>
      <c r="R1196" s="9" t="s">
        <v>8343</v>
      </c>
      <c r="S1196" t="s">
        <v>8344</v>
      </c>
      <c r="T1196" s="13">
        <f t="shared" si="93"/>
        <v>42072.488182870366</v>
      </c>
      <c r="U1196" s="13">
        <f t="shared" si="94"/>
        <v>42102.488182870366</v>
      </c>
    </row>
    <row r="1197" spans="1:21" ht="58" x14ac:dyDescent="0.3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>
        <f t="shared" si="90"/>
        <v>135</v>
      </c>
      <c r="P1197">
        <f t="shared" si="91"/>
        <v>135</v>
      </c>
      <c r="Q1197" s="16">
        <f t="shared" si="92"/>
        <v>79.411764705882348</v>
      </c>
      <c r="R1197" s="9" t="s">
        <v>8343</v>
      </c>
      <c r="S1197" t="s">
        <v>8344</v>
      </c>
      <c r="T1197" s="13">
        <f t="shared" si="93"/>
        <v>42298.34783564815</v>
      </c>
      <c r="U1197" s="13">
        <f t="shared" si="94"/>
        <v>42358.375</v>
      </c>
    </row>
    <row r="1198" spans="1:21" ht="29" x14ac:dyDescent="0.3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>
        <f t="shared" si="90"/>
        <v>269.91034482758624</v>
      </c>
      <c r="P1198">
        <f t="shared" si="91"/>
        <v>270</v>
      </c>
      <c r="Q1198" s="16">
        <f t="shared" si="92"/>
        <v>76.439453125</v>
      </c>
      <c r="R1198" s="9" t="s">
        <v>8343</v>
      </c>
      <c r="S1198" t="s">
        <v>8344</v>
      </c>
      <c r="T1198" s="13">
        <f t="shared" si="93"/>
        <v>42326.818738425922</v>
      </c>
      <c r="U1198" s="13">
        <f t="shared" si="94"/>
        <v>42356.818738425922</v>
      </c>
    </row>
    <row r="1199" spans="1:21" ht="58" x14ac:dyDescent="0.3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>
        <f t="shared" si="90"/>
        <v>253.29333333333332</v>
      </c>
      <c r="P1199">
        <f t="shared" si="91"/>
        <v>254</v>
      </c>
      <c r="Q1199" s="16">
        <f t="shared" si="92"/>
        <v>121</v>
      </c>
      <c r="R1199" s="9" t="s">
        <v>8343</v>
      </c>
      <c r="S1199" t="s">
        <v>8344</v>
      </c>
      <c r="T1199" s="13">
        <f t="shared" si="93"/>
        <v>42503.66474537037</v>
      </c>
      <c r="U1199" s="13">
        <f t="shared" si="94"/>
        <v>42534.249305555553</v>
      </c>
    </row>
    <row r="1200" spans="1:21" ht="43.5" x14ac:dyDescent="0.3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>
        <f t="shared" si="90"/>
        <v>260.59999999999997</v>
      </c>
      <c r="P1200">
        <f t="shared" si="91"/>
        <v>261</v>
      </c>
      <c r="Q1200" s="16">
        <f t="shared" si="92"/>
        <v>54.616766467065865</v>
      </c>
      <c r="R1200" s="9" t="s">
        <v>8343</v>
      </c>
      <c r="S1200" t="s">
        <v>8344</v>
      </c>
      <c r="T1200" s="13">
        <f t="shared" si="93"/>
        <v>42333.619050925925</v>
      </c>
      <c r="U1200" s="13">
        <f t="shared" si="94"/>
        <v>42369.125</v>
      </c>
    </row>
    <row r="1201" spans="1:21" ht="43.5" x14ac:dyDescent="0.3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>
        <f t="shared" si="90"/>
        <v>101.31677953348381</v>
      </c>
      <c r="P1201">
        <f t="shared" si="91"/>
        <v>102</v>
      </c>
      <c r="Q1201" s="16">
        <f t="shared" si="92"/>
        <v>299.22222222222223</v>
      </c>
      <c r="R1201" s="9" t="s">
        <v>8343</v>
      </c>
      <c r="S1201" t="s">
        <v>8344</v>
      </c>
      <c r="T1201" s="13">
        <f t="shared" si="93"/>
        <v>42161.770833333328</v>
      </c>
      <c r="U1201" s="13">
        <f t="shared" si="94"/>
        <v>42193.770833333328</v>
      </c>
    </row>
    <row r="1202" spans="1:21" ht="43.5" x14ac:dyDescent="0.3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>
        <f t="shared" si="90"/>
        <v>125.60416666666667</v>
      </c>
      <c r="P1202">
        <f t="shared" si="91"/>
        <v>126</v>
      </c>
      <c r="Q1202" s="16">
        <f t="shared" si="92"/>
        <v>58.533980582524272</v>
      </c>
      <c r="R1202" s="9" t="s">
        <v>8343</v>
      </c>
      <c r="S1202" t="s">
        <v>8344</v>
      </c>
      <c r="T1202" s="13">
        <f t="shared" si="93"/>
        <v>42089.477500000001</v>
      </c>
      <c r="U1202" s="13">
        <f t="shared" si="94"/>
        <v>42110.477500000001</v>
      </c>
    </row>
    <row r="1203" spans="1:21" ht="43.5" x14ac:dyDescent="0.3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>
        <f t="shared" si="90"/>
        <v>102.43783333333334</v>
      </c>
      <c r="P1203">
        <f t="shared" si="91"/>
        <v>103</v>
      </c>
      <c r="Q1203" s="16">
        <f t="shared" si="92"/>
        <v>55.371801801801809</v>
      </c>
      <c r="R1203" s="9" t="s">
        <v>8343</v>
      </c>
      <c r="S1203" t="s">
        <v>8344</v>
      </c>
      <c r="T1203" s="13">
        <f t="shared" si="93"/>
        <v>42536.60701388889</v>
      </c>
      <c r="U1203" s="13">
        <f t="shared" si="94"/>
        <v>42566.60701388889</v>
      </c>
    </row>
    <row r="1204" spans="1:21" ht="58" x14ac:dyDescent="0.3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>
        <f t="shared" si="90"/>
        <v>199.244</v>
      </c>
      <c r="P1204">
        <f t="shared" si="91"/>
        <v>200</v>
      </c>
      <c r="Q1204" s="16">
        <f t="shared" si="92"/>
        <v>183.80442804428046</v>
      </c>
      <c r="R1204" s="9" t="s">
        <v>8343</v>
      </c>
      <c r="S1204" t="s">
        <v>8344</v>
      </c>
      <c r="T1204" s="13">
        <f t="shared" si="93"/>
        <v>42152.288819444439</v>
      </c>
      <c r="U1204" s="13">
        <f t="shared" si="94"/>
        <v>42182.288819444439</v>
      </c>
    </row>
    <row r="1205" spans="1:21" ht="43.5" x14ac:dyDescent="0.3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>
        <f t="shared" si="90"/>
        <v>102.45398773006136</v>
      </c>
      <c r="P1205">
        <f t="shared" si="91"/>
        <v>103</v>
      </c>
      <c r="Q1205" s="16">
        <f t="shared" si="92"/>
        <v>165.34653465346534</v>
      </c>
      <c r="R1205" s="9" t="s">
        <v>8343</v>
      </c>
      <c r="S1205" t="s">
        <v>8344</v>
      </c>
      <c r="T1205" s="13">
        <f t="shared" si="93"/>
        <v>42125.614895833336</v>
      </c>
      <c r="U1205" s="13">
        <f t="shared" si="94"/>
        <v>42155.614895833336</v>
      </c>
    </row>
    <row r="1206" spans="1:21" ht="43.5" x14ac:dyDescent="0.3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>
        <f t="shared" si="90"/>
        <v>102.94615384615385</v>
      </c>
      <c r="P1206">
        <f t="shared" si="91"/>
        <v>103</v>
      </c>
      <c r="Q1206" s="16">
        <f t="shared" si="92"/>
        <v>234.78947368421052</v>
      </c>
      <c r="R1206" s="9" t="s">
        <v>8343</v>
      </c>
      <c r="S1206" t="s">
        <v>8344</v>
      </c>
      <c r="T1206" s="13">
        <f t="shared" si="93"/>
        <v>42297.748067129629</v>
      </c>
      <c r="U1206" s="13">
        <f t="shared" si="94"/>
        <v>42342.208333333328</v>
      </c>
    </row>
    <row r="1207" spans="1:21" ht="43.5" x14ac:dyDescent="0.3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>
        <f t="shared" si="90"/>
        <v>100.86153846153847</v>
      </c>
      <c r="P1207">
        <f t="shared" si="91"/>
        <v>101</v>
      </c>
      <c r="Q1207" s="16">
        <f t="shared" si="92"/>
        <v>211.48387096774192</v>
      </c>
      <c r="R1207" s="9" t="s">
        <v>8343</v>
      </c>
      <c r="S1207" t="s">
        <v>8344</v>
      </c>
      <c r="T1207" s="13">
        <f t="shared" si="93"/>
        <v>42138.506377314814</v>
      </c>
      <c r="U1207" s="13">
        <f t="shared" si="94"/>
        <v>42168.506377314814</v>
      </c>
    </row>
    <row r="1208" spans="1:21" ht="58" x14ac:dyDescent="0.3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>
        <f t="shared" si="90"/>
        <v>114.99999999999999</v>
      </c>
      <c r="P1208">
        <f t="shared" si="91"/>
        <v>115</v>
      </c>
      <c r="Q1208" s="16">
        <f t="shared" si="92"/>
        <v>32.34375</v>
      </c>
      <c r="R1208" s="9" t="s">
        <v>8343</v>
      </c>
      <c r="S1208" t="s">
        <v>8344</v>
      </c>
      <c r="T1208" s="13">
        <f t="shared" si="93"/>
        <v>42772.776076388895</v>
      </c>
      <c r="U1208" s="13">
        <f t="shared" si="94"/>
        <v>42805.561805555553</v>
      </c>
    </row>
    <row r="1209" spans="1:21" ht="29" x14ac:dyDescent="0.3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>
        <f t="shared" si="90"/>
        <v>104.16766467065868</v>
      </c>
      <c r="P1209">
        <f t="shared" si="91"/>
        <v>105</v>
      </c>
      <c r="Q1209" s="16">
        <f t="shared" si="92"/>
        <v>123.37588652482269</v>
      </c>
      <c r="R1209" s="9" t="s">
        <v>8343</v>
      </c>
      <c r="S1209" t="s">
        <v>8344</v>
      </c>
      <c r="T1209" s="13">
        <f t="shared" si="93"/>
        <v>42430.430243055554</v>
      </c>
      <c r="U1209" s="13">
        <f t="shared" si="94"/>
        <v>42460.416666666672</v>
      </c>
    </row>
    <row r="1210" spans="1:21" ht="58" x14ac:dyDescent="0.3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>
        <f t="shared" si="90"/>
        <v>155.29999999999998</v>
      </c>
      <c r="P1210">
        <f t="shared" si="91"/>
        <v>156</v>
      </c>
      <c r="Q1210" s="16">
        <f t="shared" si="92"/>
        <v>207.06666666666666</v>
      </c>
      <c r="R1210" s="9" t="s">
        <v>8343</v>
      </c>
      <c r="S1210" t="s">
        <v>8344</v>
      </c>
      <c r="T1210" s="13">
        <f t="shared" si="93"/>
        <v>42423.709074074075</v>
      </c>
      <c r="U1210" s="13">
        <f t="shared" si="94"/>
        <v>42453.667407407411</v>
      </c>
    </row>
    <row r="1211" spans="1:21" ht="43.5" x14ac:dyDescent="0.3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>
        <f t="shared" si="90"/>
        <v>106</v>
      </c>
      <c r="P1211">
        <f t="shared" si="91"/>
        <v>106</v>
      </c>
      <c r="Q1211" s="16">
        <f t="shared" si="92"/>
        <v>138.2608695652174</v>
      </c>
      <c r="R1211" s="9" t="s">
        <v>8343</v>
      </c>
      <c r="S1211" t="s">
        <v>8344</v>
      </c>
      <c r="T1211" s="13">
        <f t="shared" si="93"/>
        <v>42761.846122685187</v>
      </c>
      <c r="U1211" s="13">
        <f t="shared" si="94"/>
        <v>42791.846122685187</v>
      </c>
    </row>
    <row r="1212" spans="1:21" ht="29" x14ac:dyDescent="0.3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>
        <f t="shared" si="90"/>
        <v>254.31499999999997</v>
      </c>
      <c r="P1212">
        <f t="shared" si="91"/>
        <v>255</v>
      </c>
      <c r="Q1212" s="16">
        <f t="shared" si="92"/>
        <v>493.81553398058253</v>
      </c>
      <c r="R1212" s="9" t="s">
        <v>8343</v>
      </c>
      <c r="S1212" t="s">
        <v>8344</v>
      </c>
      <c r="T1212" s="13">
        <f t="shared" si="93"/>
        <v>42132.941805555558</v>
      </c>
      <c r="U1212" s="13">
        <f t="shared" si="94"/>
        <v>42155.875</v>
      </c>
    </row>
    <row r="1213" spans="1:21" ht="43.5" x14ac:dyDescent="0.3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>
        <f t="shared" si="90"/>
        <v>101.1</v>
      </c>
      <c r="P1213">
        <f t="shared" si="91"/>
        <v>102</v>
      </c>
      <c r="Q1213" s="16">
        <f t="shared" si="92"/>
        <v>168.5</v>
      </c>
      <c r="R1213" s="9" t="s">
        <v>8343</v>
      </c>
      <c r="S1213" t="s">
        <v>8344</v>
      </c>
      <c r="T1213" s="13">
        <f t="shared" si="93"/>
        <v>42515.866446759261</v>
      </c>
      <c r="U1213" s="13">
        <f t="shared" si="94"/>
        <v>42530.866446759261</v>
      </c>
    </row>
    <row r="1214" spans="1:21" ht="58" x14ac:dyDescent="0.3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>
        <f t="shared" si="90"/>
        <v>129.04</v>
      </c>
      <c r="P1214">
        <f t="shared" si="91"/>
        <v>130</v>
      </c>
      <c r="Q1214" s="16">
        <f t="shared" si="92"/>
        <v>38.867469879518069</v>
      </c>
      <c r="R1214" s="9" t="s">
        <v>8343</v>
      </c>
      <c r="S1214" t="s">
        <v>8344</v>
      </c>
      <c r="T1214" s="13">
        <f t="shared" si="93"/>
        <v>42318.950173611112</v>
      </c>
      <c r="U1214" s="13">
        <f t="shared" si="94"/>
        <v>42335.041666666672</v>
      </c>
    </row>
    <row r="1215" spans="1:21" ht="58" x14ac:dyDescent="0.3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>
        <f t="shared" si="90"/>
        <v>102.23076923076924</v>
      </c>
      <c r="P1215">
        <f t="shared" si="91"/>
        <v>103</v>
      </c>
      <c r="Q1215" s="16">
        <f t="shared" si="92"/>
        <v>61.527777777777779</v>
      </c>
      <c r="R1215" s="9" t="s">
        <v>8343</v>
      </c>
      <c r="S1215" t="s">
        <v>8344</v>
      </c>
      <c r="T1215" s="13">
        <f t="shared" si="93"/>
        <v>42731.755787037036</v>
      </c>
      <c r="U1215" s="13">
        <f t="shared" si="94"/>
        <v>42766.755787037036</v>
      </c>
    </row>
    <row r="1216" spans="1:21" ht="58" x14ac:dyDescent="0.3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>
        <f t="shared" si="90"/>
        <v>131.80000000000001</v>
      </c>
      <c r="P1216">
        <f t="shared" si="91"/>
        <v>132</v>
      </c>
      <c r="Q1216" s="16">
        <f t="shared" si="92"/>
        <v>105.44</v>
      </c>
      <c r="R1216" s="9" t="s">
        <v>8343</v>
      </c>
      <c r="S1216" t="s">
        <v>8344</v>
      </c>
      <c r="T1216" s="13">
        <f t="shared" si="93"/>
        <v>42104.840335648143</v>
      </c>
      <c r="U1216" s="13">
        <f t="shared" si="94"/>
        <v>42164.840335648143</v>
      </c>
    </row>
    <row r="1217" spans="1:21" ht="43.5" x14ac:dyDescent="0.3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>
        <f t="shared" si="90"/>
        <v>786.0802000000001</v>
      </c>
      <c r="P1217">
        <f t="shared" si="91"/>
        <v>787</v>
      </c>
      <c r="Q1217" s="16">
        <f t="shared" si="92"/>
        <v>71.592003642987251</v>
      </c>
      <c r="R1217" s="9" t="s">
        <v>8343</v>
      </c>
      <c r="S1217" t="s">
        <v>8344</v>
      </c>
      <c r="T1217" s="13">
        <f t="shared" si="93"/>
        <v>41759.923101851848</v>
      </c>
      <c r="U1217" s="13">
        <f t="shared" si="94"/>
        <v>41789.923101851848</v>
      </c>
    </row>
    <row r="1218" spans="1:21" ht="29" x14ac:dyDescent="0.3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>
        <f t="shared" si="90"/>
        <v>145.70000000000002</v>
      </c>
      <c r="P1218">
        <f t="shared" si="91"/>
        <v>146</v>
      </c>
      <c r="Q1218" s="16">
        <f t="shared" si="92"/>
        <v>91.882882882882882</v>
      </c>
      <c r="R1218" s="9" t="s">
        <v>8343</v>
      </c>
      <c r="S1218" t="s">
        <v>8344</v>
      </c>
      <c r="T1218" s="13">
        <f t="shared" si="93"/>
        <v>42247.616400462968</v>
      </c>
      <c r="U1218" s="13">
        <f t="shared" si="94"/>
        <v>42279.960416666669</v>
      </c>
    </row>
    <row r="1219" spans="1:21" ht="43.5" x14ac:dyDescent="0.3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>
        <f t="shared" ref="O1219:O1282" si="95">((E1219)/(D1219))*100</f>
        <v>102.60000000000001</v>
      </c>
      <c r="P1219">
        <f t="shared" ref="P1219:P1282" si="96">ROUNDUP(O1219,0)</f>
        <v>103</v>
      </c>
      <c r="Q1219" s="16">
        <f t="shared" ref="Q1219:Q1282" si="97">E1219/L1219</f>
        <v>148.57377049180329</v>
      </c>
      <c r="R1219" s="9" t="s">
        <v>8343</v>
      </c>
      <c r="S1219" t="s">
        <v>8344</v>
      </c>
      <c r="T1219" s="13">
        <f t="shared" ref="T1219:T1282" si="98">(((J1219/60)/60)/24)+DATE(1970,1,1)</f>
        <v>42535.809490740736</v>
      </c>
      <c r="U1219" s="13">
        <f t="shared" ref="U1219:U1282" si="99">(((I1219/60)/60)/24)+DATE(1970,1,1)</f>
        <v>42565.809490740736</v>
      </c>
    </row>
    <row r="1220" spans="1:21" ht="58" x14ac:dyDescent="0.3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>
        <f t="shared" si="95"/>
        <v>172.27777777777777</v>
      </c>
      <c r="P1220">
        <f t="shared" si="96"/>
        <v>173</v>
      </c>
      <c r="Q1220" s="16">
        <f t="shared" si="97"/>
        <v>174.2134831460674</v>
      </c>
      <c r="R1220" s="9" t="s">
        <v>8343</v>
      </c>
      <c r="S1220" t="s">
        <v>8344</v>
      </c>
      <c r="T1220" s="13">
        <f t="shared" si="98"/>
        <v>42278.662037037036</v>
      </c>
      <c r="U1220" s="13">
        <f t="shared" si="99"/>
        <v>42309.125</v>
      </c>
    </row>
    <row r="1221" spans="1:21" ht="29" x14ac:dyDescent="0.3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>
        <f t="shared" si="95"/>
        <v>159.16819571865443</v>
      </c>
      <c r="P1221">
        <f t="shared" si="96"/>
        <v>160</v>
      </c>
      <c r="Q1221" s="16">
        <f t="shared" si="97"/>
        <v>102.86166007905139</v>
      </c>
      <c r="R1221" s="9" t="s">
        <v>8343</v>
      </c>
      <c r="S1221" t="s">
        <v>8344</v>
      </c>
      <c r="T1221" s="13">
        <f t="shared" si="98"/>
        <v>42633.461956018517</v>
      </c>
      <c r="U1221" s="13">
        <f t="shared" si="99"/>
        <v>42663.461956018517</v>
      </c>
    </row>
    <row r="1222" spans="1:21" ht="43.5" x14ac:dyDescent="0.3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>
        <f t="shared" si="95"/>
        <v>103.76666666666668</v>
      </c>
      <c r="P1222">
        <f t="shared" si="96"/>
        <v>104</v>
      </c>
      <c r="Q1222" s="16">
        <f t="shared" si="97"/>
        <v>111.17857142857143</v>
      </c>
      <c r="R1222" s="9" t="s">
        <v>8343</v>
      </c>
      <c r="S1222" t="s">
        <v>8344</v>
      </c>
      <c r="T1222" s="13">
        <f t="shared" si="98"/>
        <v>42211.628611111111</v>
      </c>
      <c r="U1222" s="13">
        <f t="shared" si="99"/>
        <v>42241.628611111111</v>
      </c>
    </row>
    <row r="1223" spans="1:21" ht="43.5" x14ac:dyDescent="0.3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>
        <f t="shared" si="95"/>
        <v>111.40954545454547</v>
      </c>
      <c r="P1223">
        <f t="shared" si="96"/>
        <v>112</v>
      </c>
      <c r="Q1223" s="16">
        <f t="shared" si="97"/>
        <v>23.796213592233013</v>
      </c>
      <c r="R1223" s="9" t="s">
        <v>8343</v>
      </c>
      <c r="S1223" t="s">
        <v>8344</v>
      </c>
      <c r="T1223" s="13">
        <f t="shared" si="98"/>
        <v>42680.47555555556</v>
      </c>
      <c r="U1223" s="13">
        <f t="shared" si="99"/>
        <v>42708</v>
      </c>
    </row>
    <row r="1224" spans="1:21" ht="29" x14ac:dyDescent="0.3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>
        <f t="shared" si="95"/>
        <v>280.375</v>
      </c>
      <c r="P1224">
        <f t="shared" si="96"/>
        <v>281</v>
      </c>
      <c r="Q1224" s="16">
        <f t="shared" si="97"/>
        <v>81.268115942028984</v>
      </c>
      <c r="R1224" s="9" t="s">
        <v>8343</v>
      </c>
      <c r="S1224" t="s">
        <v>8344</v>
      </c>
      <c r="T1224" s="13">
        <f t="shared" si="98"/>
        <v>42430.720451388886</v>
      </c>
      <c r="U1224" s="13">
        <f t="shared" si="99"/>
        <v>42461.166666666672</v>
      </c>
    </row>
    <row r="1225" spans="1:21" ht="43.5" x14ac:dyDescent="0.3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>
        <f t="shared" si="95"/>
        <v>112.10606060606061</v>
      </c>
      <c r="P1225">
        <f t="shared" si="96"/>
        <v>113</v>
      </c>
      <c r="Q1225" s="16">
        <f t="shared" si="97"/>
        <v>116.21465968586388</v>
      </c>
      <c r="R1225" s="9" t="s">
        <v>8343</v>
      </c>
      <c r="S1225" t="s">
        <v>8344</v>
      </c>
      <c r="T1225" s="13">
        <f t="shared" si="98"/>
        <v>42654.177187499998</v>
      </c>
      <c r="U1225" s="13">
        <f t="shared" si="99"/>
        <v>42684.218854166669</v>
      </c>
    </row>
    <row r="1226" spans="1:21" ht="29" x14ac:dyDescent="0.3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>
        <f t="shared" si="95"/>
        <v>7.0666666666666673</v>
      </c>
      <c r="P1226">
        <f t="shared" si="96"/>
        <v>8</v>
      </c>
      <c r="Q1226" s="16">
        <f t="shared" si="97"/>
        <v>58.888888888888886</v>
      </c>
      <c r="R1226" s="9" t="s">
        <v>8330</v>
      </c>
      <c r="S1226" t="s">
        <v>8345</v>
      </c>
      <c r="T1226" s="13">
        <f t="shared" si="98"/>
        <v>41736.549791666665</v>
      </c>
      <c r="U1226" s="13">
        <f t="shared" si="99"/>
        <v>41796.549791666665</v>
      </c>
    </row>
    <row r="1227" spans="1:21" ht="43.5" x14ac:dyDescent="0.3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>
        <f t="shared" si="95"/>
        <v>4.3999999999999995</v>
      </c>
      <c r="P1227">
        <f t="shared" si="96"/>
        <v>5</v>
      </c>
      <c r="Q1227" s="16">
        <f t="shared" si="97"/>
        <v>44</v>
      </c>
      <c r="R1227" s="9" t="s">
        <v>8330</v>
      </c>
      <c r="S1227" t="s">
        <v>8345</v>
      </c>
      <c r="T1227" s="13">
        <f t="shared" si="98"/>
        <v>41509.905995370369</v>
      </c>
      <c r="U1227" s="13">
        <f t="shared" si="99"/>
        <v>41569.905995370369</v>
      </c>
    </row>
    <row r="1228" spans="1:21" ht="43.5" x14ac:dyDescent="0.3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>
        <f t="shared" si="95"/>
        <v>3.8739999999999997</v>
      </c>
      <c r="P1228">
        <f t="shared" si="96"/>
        <v>4</v>
      </c>
      <c r="Q1228" s="16">
        <f t="shared" si="97"/>
        <v>48.424999999999997</v>
      </c>
      <c r="R1228" s="9" t="s">
        <v>8330</v>
      </c>
      <c r="S1228" t="s">
        <v>8345</v>
      </c>
      <c r="T1228" s="13">
        <f t="shared" si="98"/>
        <v>41715.874780092592</v>
      </c>
      <c r="U1228" s="13">
        <f t="shared" si="99"/>
        <v>41750.041666666664</v>
      </c>
    </row>
    <row r="1229" spans="1:21" ht="43.5" x14ac:dyDescent="0.3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>
        <f t="shared" si="95"/>
        <v>0</v>
      </c>
      <c r="P1229">
        <f t="shared" si="96"/>
        <v>0</v>
      </c>
      <c r="Q1229" s="16" t="e">
        <f t="shared" si="97"/>
        <v>#DIV/0!</v>
      </c>
      <c r="R1229" s="9" t="s">
        <v>8330</v>
      </c>
      <c r="S1229" t="s">
        <v>8345</v>
      </c>
      <c r="T1229" s="13">
        <f t="shared" si="98"/>
        <v>41827.919166666667</v>
      </c>
      <c r="U1229" s="13">
        <f t="shared" si="99"/>
        <v>41858.291666666664</v>
      </c>
    </row>
    <row r="1230" spans="1:21" ht="43.5" x14ac:dyDescent="0.3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>
        <f t="shared" si="95"/>
        <v>29.299999999999997</v>
      </c>
      <c r="P1230">
        <f t="shared" si="96"/>
        <v>30</v>
      </c>
      <c r="Q1230" s="16">
        <f t="shared" si="97"/>
        <v>61.041666666666664</v>
      </c>
      <c r="R1230" s="9" t="s">
        <v>8330</v>
      </c>
      <c r="S1230" t="s">
        <v>8345</v>
      </c>
      <c r="T1230" s="13">
        <f t="shared" si="98"/>
        <v>40754.729259259257</v>
      </c>
      <c r="U1230" s="13">
        <f t="shared" si="99"/>
        <v>40814.729259259257</v>
      </c>
    </row>
    <row r="1231" spans="1:21" ht="58" x14ac:dyDescent="0.3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>
        <f t="shared" si="95"/>
        <v>0.90909090909090906</v>
      </c>
      <c r="P1231">
        <f t="shared" si="96"/>
        <v>1</v>
      </c>
      <c r="Q1231" s="16">
        <f t="shared" si="97"/>
        <v>25</v>
      </c>
      <c r="R1231" s="9" t="s">
        <v>8330</v>
      </c>
      <c r="S1231" t="s">
        <v>8345</v>
      </c>
      <c r="T1231" s="13">
        <f t="shared" si="98"/>
        <v>40985.459803240738</v>
      </c>
      <c r="U1231" s="13">
        <f t="shared" si="99"/>
        <v>41015.666666666664</v>
      </c>
    </row>
    <row r="1232" spans="1:21" ht="43.5" x14ac:dyDescent="0.3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>
        <f t="shared" si="95"/>
        <v>0</v>
      </c>
      <c r="P1232">
        <f t="shared" si="96"/>
        <v>0</v>
      </c>
      <c r="Q1232" s="16" t="e">
        <f t="shared" si="97"/>
        <v>#DIV/0!</v>
      </c>
      <c r="R1232" s="9" t="s">
        <v>8330</v>
      </c>
      <c r="S1232" t="s">
        <v>8345</v>
      </c>
      <c r="T1232" s="13">
        <f t="shared" si="98"/>
        <v>40568.972569444442</v>
      </c>
      <c r="U1232" s="13">
        <f t="shared" si="99"/>
        <v>40598.972569444442</v>
      </c>
    </row>
    <row r="1233" spans="1:21" ht="43.5" x14ac:dyDescent="0.3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>
        <f t="shared" si="95"/>
        <v>0</v>
      </c>
      <c r="P1233">
        <f t="shared" si="96"/>
        <v>0</v>
      </c>
      <c r="Q1233" s="16" t="e">
        <f t="shared" si="97"/>
        <v>#DIV/0!</v>
      </c>
      <c r="R1233" s="9" t="s">
        <v>8330</v>
      </c>
      <c r="S1233" t="s">
        <v>8345</v>
      </c>
      <c r="T1233" s="13">
        <f t="shared" si="98"/>
        <v>42193.941759259258</v>
      </c>
      <c r="U1233" s="13">
        <f t="shared" si="99"/>
        <v>42244.041666666672</v>
      </c>
    </row>
    <row r="1234" spans="1:21" ht="43.5" x14ac:dyDescent="0.3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>
        <f t="shared" si="95"/>
        <v>0.8</v>
      </c>
      <c r="P1234">
        <f t="shared" si="96"/>
        <v>1</v>
      </c>
      <c r="Q1234" s="16">
        <f t="shared" si="97"/>
        <v>40</v>
      </c>
      <c r="R1234" s="9" t="s">
        <v>8330</v>
      </c>
      <c r="S1234" t="s">
        <v>8345</v>
      </c>
      <c r="T1234" s="13">
        <f t="shared" si="98"/>
        <v>41506.848032407412</v>
      </c>
      <c r="U1234" s="13">
        <f t="shared" si="99"/>
        <v>41553.848032407412</v>
      </c>
    </row>
    <row r="1235" spans="1:21" ht="43.5" x14ac:dyDescent="0.3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>
        <f t="shared" si="95"/>
        <v>11.600000000000001</v>
      </c>
      <c r="P1235">
        <f t="shared" si="96"/>
        <v>12</v>
      </c>
      <c r="Q1235" s="16">
        <f t="shared" si="97"/>
        <v>19.333333333333332</v>
      </c>
      <c r="R1235" s="9" t="s">
        <v>8330</v>
      </c>
      <c r="S1235" t="s">
        <v>8345</v>
      </c>
      <c r="T1235" s="13">
        <f t="shared" si="98"/>
        <v>40939.948773148149</v>
      </c>
      <c r="U1235" s="13">
        <f t="shared" si="99"/>
        <v>40960.948773148149</v>
      </c>
    </row>
    <row r="1236" spans="1:21" ht="43.5" x14ac:dyDescent="0.3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>
        <f t="shared" si="95"/>
        <v>0</v>
      </c>
      <c r="P1236">
        <f t="shared" si="96"/>
        <v>0</v>
      </c>
      <c r="Q1236" s="16" t="e">
        <f t="shared" si="97"/>
        <v>#DIV/0!</v>
      </c>
      <c r="R1236" s="9" t="s">
        <v>8330</v>
      </c>
      <c r="S1236" t="s">
        <v>8345</v>
      </c>
      <c r="T1236" s="13">
        <f t="shared" si="98"/>
        <v>42007.788680555561</v>
      </c>
      <c r="U1236" s="13">
        <f t="shared" si="99"/>
        <v>42037.788680555561</v>
      </c>
    </row>
    <row r="1237" spans="1:21" ht="43.5" x14ac:dyDescent="0.3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>
        <f t="shared" si="95"/>
        <v>2.7873639500929119</v>
      </c>
      <c r="P1237">
        <f t="shared" si="96"/>
        <v>3</v>
      </c>
      <c r="Q1237" s="16">
        <f t="shared" si="97"/>
        <v>35</v>
      </c>
      <c r="R1237" s="9" t="s">
        <v>8330</v>
      </c>
      <c r="S1237" t="s">
        <v>8345</v>
      </c>
      <c r="T1237" s="13">
        <f t="shared" si="98"/>
        <v>41583.135405092595</v>
      </c>
      <c r="U1237" s="13">
        <f t="shared" si="99"/>
        <v>41623.135405092595</v>
      </c>
    </row>
    <row r="1238" spans="1:21" x14ac:dyDescent="0.3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>
        <f t="shared" si="95"/>
        <v>0</v>
      </c>
      <c r="P1238">
        <f t="shared" si="96"/>
        <v>0</v>
      </c>
      <c r="Q1238" s="16" t="e">
        <f t="shared" si="97"/>
        <v>#DIV/0!</v>
      </c>
      <c r="R1238" s="9" t="s">
        <v>8330</v>
      </c>
      <c r="S1238" t="s">
        <v>8345</v>
      </c>
      <c r="T1238" s="13">
        <f t="shared" si="98"/>
        <v>41110.680138888885</v>
      </c>
      <c r="U1238" s="13">
        <f t="shared" si="99"/>
        <v>41118.666666666664</v>
      </c>
    </row>
    <row r="1239" spans="1:21" ht="58" x14ac:dyDescent="0.3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>
        <f t="shared" si="95"/>
        <v>0</v>
      </c>
      <c r="P1239">
        <f t="shared" si="96"/>
        <v>0</v>
      </c>
      <c r="Q1239" s="16" t="e">
        <f t="shared" si="97"/>
        <v>#DIV/0!</v>
      </c>
      <c r="R1239" s="9" t="s">
        <v>8330</v>
      </c>
      <c r="S1239" t="s">
        <v>8345</v>
      </c>
      <c r="T1239" s="13">
        <f t="shared" si="98"/>
        <v>41125.283159722225</v>
      </c>
      <c r="U1239" s="13">
        <f t="shared" si="99"/>
        <v>41145.283159722225</v>
      </c>
    </row>
    <row r="1240" spans="1:21" ht="58" x14ac:dyDescent="0.3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>
        <f t="shared" si="95"/>
        <v>17.8</v>
      </c>
      <c r="P1240">
        <f t="shared" si="96"/>
        <v>18</v>
      </c>
      <c r="Q1240" s="16">
        <f t="shared" si="97"/>
        <v>59.333333333333336</v>
      </c>
      <c r="R1240" s="9" t="s">
        <v>8330</v>
      </c>
      <c r="S1240" t="s">
        <v>8345</v>
      </c>
      <c r="T1240" s="13">
        <f t="shared" si="98"/>
        <v>40731.61037037037</v>
      </c>
      <c r="U1240" s="13">
        <f t="shared" si="99"/>
        <v>40761.61037037037</v>
      </c>
    </row>
    <row r="1241" spans="1:21" ht="29" x14ac:dyDescent="0.3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>
        <f t="shared" si="95"/>
        <v>0</v>
      </c>
      <c r="P1241">
        <f t="shared" si="96"/>
        <v>0</v>
      </c>
      <c r="Q1241" s="16" t="e">
        <f t="shared" si="97"/>
        <v>#DIV/0!</v>
      </c>
      <c r="R1241" s="9" t="s">
        <v>8330</v>
      </c>
      <c r="S1241" t="s">
        <v>8345</v>
      </c>
      <c r="T1241" s="13">
        <f t="shared" si="98"/>
        <v>40883.962581018517</v>
      </c>
      <c r="U1241" s="13">
        <f t="shared" si="99"/>
        <v>40913.962581018517</v>
      </c>
    </row>
    <row r="1242" spans="1:21" ht="43.5" x14ac:dyDescent="0.3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>
        <f t="shared" si="95"/>
        <v>3.0124999999999997</v>
      </c>
      <c r="P1242">
        <f t="shared" si="96"/>
        <v>4</v>
      </c>
      <c r="Q1242" s="16">
        <f t="shared" si="97"/>
        <v>30.125</v>
      </c>
      <c r="R1242" s="9" t="s">
        <v>8330</v>
      </c>
      <c r="S1242" t="s">
        <v>8345</v>
      </c>
      <c r="T1242" s="13">
        <f t="shared" si="98"/>
        <v>41409.040011574078</v>
      </c>
      <c r="U1242" s="13">
        <f t="shared" si="99"/>
        <v>41467.910416666666</v>
      </c>
    </row>
    <row r="1243" spans="1:21" ht="58" x14ac:dyDescent="0.3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>
        <f t="shared" si="95"/>
        <v>50.739999999999995</v>
      </c>
      <c r="P1243">
        <f t="shared" si="96"/>
        <v>51</v>
      </c>
      <c r="Q1243" s="16">
        <f t="shared" si="97"/>
        <v>74.617647058823536</v>
      </c>
      <c r="R1243" s="9" t="s">
        <v>8330</v>
      </c>
      <c r="S1243" t="s">
        <v>8345</v>
      </c>
      <c r="T1243" s="13">
        <f t="shared" si="98"/>
        <v>41923.837731481479</v>
      </c>
      <c r="U1243" s="13">
        <f t="shared" si="99"/>
        <v>41946.249305555553</v>
      </c>
    </row>
    <row r="1244" spans="1:21" ht="43.5" x14ac:dyDescent="0.3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>
        <f t="shared" si="95"/>
        <v>0.54884742041712409</v>
      </c>
      <c r="P1244">
        <f t="shared" si="96"/>
        <v>1</v>
      </c>
      <c r="Q1244" s="16">
        <f t="shared" si="97"/>
        <v>5</v>
      </c>
      <c r="R1244" s="9" t="s">
        <v>8330</v>
      </c>
      <c r="S1244" t="s">
        <v>8345</v>
      </c>
      <c r="T1244" s="13">
        <f t="shared" si="98"/>
        <v>40782.165532407409</v>
      </c>
      <c r="U1244" s="13">
        <f t="shared" si="99"/>
        <v>40797.554166666669</v>
      </c>
    </row>
    <row r="1245" spans="1:21" ht="43.5" x14ac:dyDescent="0.3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>
        <f t="shared" si="95"/>
        <v>14.091666666666667</v>
      </c>
      <c r="P1245">
        <f t="shared" si="96"/>
        <v>15</v>
      </c>
      <c r="Q1245" s="16">
        <f t="shared" si="97"/>
        <v>44.5</v>
      </c>
      <c r="R1245" s="9" t="s">
        <v>8330</v>
      </c>
      <c r="S1245" t="s">
        <v>8345</v>
      </c>
      <c r="T1245" s="13">
        <f t="shared" si="98"/>
        <v>40671.879293981481</v>
      </c>
      <c r="U1245" s="13">
        <f t="shared" si="99"/>
        <v>40732.875</v>
      </c>
    </row>
    <row r="1246" spans="1:21" ht="43.5" x14ac:dyDescent="0.3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>
        <f t="shared" si="95"/>
        <v>103.8</v>
      </c>
      <c r="P1246">
        <f t="shared" si="96"/>
        <v>104</v>
      </c>
      <c r="Q1246" s="16">
        <f t="shared" si="97"/>
        <v>46.133333333333333</v>
      </c>
      <c r="R1246" s="9" t="s">
        <v>8330</v>
      </c>
      <c r="S1246" t="s">
        <v>8331</v>
      </c>
      <c r="T1246" s="13">
        <f t="shared" si="98"/>
        <v>41355.825497685182</v>
      </c>
      <c r="U1246" s="13">
        <f t="shared" si="99"/>
        <v>41386.875</v>
      </c>
    </row>
    <row r="1247" spans="1:21" ht="43.5" x14ac:dyDescent="0.3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>
        <f t="shared" si="95"/>
        <v>120.24999999999999</v>
      </c>
      <c r="P1247">
        <f t="shared" si="96"/>
        <v>121</v>
      </c>
      <c r="Q1247" s="16">
        <f t="shared" si="97"/>
        <v>141.47058823529412</v>
      </c>
      <c r="R1247" s="9" t="s">
        <v>8330</v>
      </c>
      <c r="S1247" t="s">
        <v>8331</v>
      </c>
      <c r="T1247" s="13">
        <f t="shared" si="98"/>
        <v>41774.599930555552</v>
      </c>
      <c r="U1247" s="13">
        <f t="shared" si="99"/>
        <v>41804.599930555552</v>
      </c>
    </row>
    <row r="1248" spans="1:21" ht="43.5" x14ac:dyDescent="0.3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>
        <f t="shared" si="95"/>
        <v>117</v>
      </c>
      <c r="P1248">
        <f t="shared" si="96"/>
        <v>117</v>
      </c>
      <c r="Q1248" s="16">
        <f t="shared" si="97"/>
        <v>75.483870967741936</v>
      </c>
      <c r="R1248" s="9" t="s">
        <v>8330</v>
      </c>
      <c r="S1248" t="s">
        <v>8331</v>
      </c>
      <c r="T1248" s="13">
        <f t="shared" si="98"/>
        <v>40838.043391203704</v>
      </c>
      <c r="U1248" s="13">
        <f t="shared" si="99"/>
        <v>40883.085057870368</v>
      </c>
    </row>
    <row r="1249" spans="1:21" ht="29" x14ac:dyDescent="0.3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>
        <f t="shared" si="95"/>
        <v>122.14285714285715</v>
      </c>
      <c r="P1249">
        <f t="shared" si="96"/>
        <v>123</v>
      </c>
      <c r="Q1249" s="16">
        <f t="shared" si="97"/>
        <v>85.5</v>
      </c>
      <c r="R1249" s="9" t="s">
        <v>8330</v>
      </c>
      <c r="S1249" t="s">
        <v>8331</v>
      </c>
      <c r="T1249" s="13">
        <f t="shared" si="98"/>
        <v>41370.292303240742</v>
      </c>
      <c r="U1249" s="13">
        <f t="shared" si="99"/>
        <v>41400.292303240742</v>
      </c>
    </row>
    <row r="1250" spans="1:21" ht="43.5" x14ac:dyDescent="0.3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>
        <f t="shared" si="95"/>
        <v>151.63999999999999</v>
      </c>
      <c r="P1250">
        <f t="shared" si="96"/>
        <v>152</v>
      </c>
      <c r="Q1250" s="16">
        <f t="shared" si="97"/>
        <v>64.254237288135599</v>
      </c>
      <c r="R1250" s="9" t="s">
        <v>8330</v>
      </c>
      <c r="S1250" t="s">
        <v>8331</v>
      </c>
      <c r="T1250" s="13">
        <f t="shared" si="98"/>
        <v>41767.656863425924</v>
      </c>
      <c r="U1250" s="13">
        <f t="shared" si="99"/>
        <v>41803.290972222225</v>
      </c>
    </row>
    <row r="1251" spans="1:21" ht="43.5" x14ac:dyDescent="0.3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>
        <f t="shared" si="95"/>
        <v>104.44</v>
      </c>
      <c r="P1251">
        <f t="shared" si="96"/>
        <v>105</v>
      </c>
      <c r="Q1251" s="16">
        <f t="shared" si="97"/>
        <v>64.46913580246914</v>
      </c>
      <c r="R1251" s="9" t="s">
        <v>8330</v>
      </c>
      <c r="S1251" t="s">
        <v>8331</v>
      </c>
      <c r="T1251" s="13">
        <f t="shared" si="98"/>
        <v>41067.74086805556</v>
      </c>
      <c r="U1251" s="13">
        <f t="shared" si="99"/>
        <v>41097.74086805556</v>
      </c>
    </row>
    <row r="1252" spans="1:21" ht="58" x14ac:dyDescent="0.3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>
        <f t="shared" si="95"/>
        <v>200.15333333333331</v>
      </c>
      <c r="P1252">
        <f t="shared" si="96"/>
        <v>201</v>
      </c>
      <c r="Q1252" s="16">
        <f t="shared" si="97"/>
        <v>118.2007874015748</v>
      </c>
      <c r="R1252" s="9" t="s">
        <v>8330</v>
      </c>
      <c r="S1252" t="s">
        <v>8331</v>
      </c>
      <c r="T1252" s="13">
        <f t="shared" si="98"/>
        <v>41843.64271990741</v>
      </c>
      <c r="U1252" s="13">
        <f t="shared" si="99"/>
        <v>41888.64271990741</v>
      </c>
    </row>
    <row r="1253" spans="1:21" ht="29" x14ac:dyDescent="0.3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>
        <f t="shared" si="95"/>
        <v>101.8</v>
      </c>
      <c r="P1253">
        <f t="shared" si="96"/>
        <v>102</v>
      </c>
      <c r="Q1253" s="16">
        <f t="shared" si="97"/>
        <v>82.540540540540547</v>
      </c>
      <c r="R1253" s="9" t="s">
        <v>8330</v>
      </c>
      <c r="S1253" t="s">
        <v>8331</v>
      </c>
      <c r="T1253" s="13">
        <f t="shared" si="98"/>
        <v>40751.814432870371</v>
      </c>
      <c r="U1253" s="13">
        <f t="shared" si="99"/>
        <v>40811.814432870371</v>
      </c>
    </row>
    <row r="1254" spans="1:21" ht="43.5" x14ac:dyDescent="0.3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>
        <f t="shared" si="95"/>
        <v>137.65714285714284</v>
      </c>
      <c r="P1254">
        <f t="shared" si="96"/>
        <v>138</v>
      </c>
      <c r="Q1254" s="16">
        <f t="shared" si="97"/>
        <v>34.170212765957444</v>
      </c>
      <c r="R1254" s="9" t="s">
        <v>8330</v>
      </c>
      <c r="S1254" t="s">
        <v>8331</v>
      </c>
      <c r="T1254" s="13">
        <f t="shared" si="98"/>
        <v>41543.988067129627</v>
      </c>
      <c r="U1254" s="13">
        <f t="shared" si="99"/>
        <v>41571.988067129627</v>
      </c>
    </row>
    <row r="1255" spans="1:21" ht="58" x14ac:dyDescent="0.3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>
        <f t="shared" si="95"/>
        <v>303833.2</v>
      </c>
      <c r="P1255">
        <f t="shared" si="96"/>
        <v>303834</v>
      </c>
      <c r="Q1255" s="16">
        <f t="shared" si="97"/>
        <v>42.73322081575246</v>
      </c>
      <c r="R1255" s="9" t="s">
        <v>8330</v>
      </c>
      <c r="S1255" t="s">
        <v>8331</v>
      </c>
      <c r="T1255" s="13">
        <f t="shared" si="98"/>
        <v>41855.783645833333</v>
      </c>
      <c r="U1255" s="13">
        <f t="shared" si="99"/>
        <v>41885.783645833333</v>
      </c>
    </row>
    <row r="1256" spans="1:21" ht="43.5" x14ac:dyDescent="0.3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>
        <f t="shared" si="95"/>
        <v>198.85074626865671</v>
      </c>
      <c r="P1256">
        <f t="shared" si="96"/>
        <v>199</v>
      </c>
      <c r="Q1256" s="16">
        <f t="shared" si="97"/>
        <v>94.489361702127653</v>
      </c>
      <c r="R1256" s="9" t="s">
        <v>8330</v>
      </c>
      <c r="S1256" t="s">
        <v>8331</v>
      </c>
      <c r="T1256" s="13">
        <f t="shared" si="98"/>
        <v>40487.621365740742</v>
      </c>
      <c r="U1256" s="13">
        <f t="shared" si="99"/>
        <v>40544.207638888889</v>
      </c>
    </row>
    <row r="1257" spans="1:21" ht="43.5" x14ac:dyDescent="0.3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>
        <f t="shared" si="95"/>
        <v>202.36666666666667</v>
      </c>
      <c r="P1257">
        <f t="shared" si="96"/>
        <v>203</v>
      </c>
      <c r="Q1257" s="16">
        <f t="shared" si="97"/>
        <v>55.697247706422019</v>
      </c>
      <c r="R1257" s="9" t="s">
        <v>8330</v>
      </c>
      <c r="S1257" t="s">
        <v>8331</v>
      </c>
      <c r="T1257" s="13">
        <f t="shared" si="98"/>
        <v>41579.845509259263</v>
      </c>
      <c r="U1257" s="13">
        <f t="shared" si="99"/>
        <v>41609.887175925927</v>
      </c>
    </row>
    <row r="1258" spans="1:21" ht="43.5" x14ac:dyDescent="0.3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>
        <f t="shared" si="95"/>
        <v>117.96376666666666</v>
      </c>
      <c r="P1258">
        <f t="shared" si="96"/>
        <v>118</v>
      </c>
      <c r="Q1258" s="16">
        <f t="shared" si="97"/>
        <v>98.030831024930734</v>
      </c>
      <c r="R1258" s="9" t="s">
        <v>8330</v>
      </c>
      <c r="S1258" t="s">
        <v>8331</v>
      </c>
      <c r="T1258" s="13">
        <f t="shared" si="98"/>
        <v>40921.919340277782</v>
      </c>
      <c r="U1258" s="13">
        <f t="shared" si="99"/>
        <v>40951.919340277782</v>
      </c>
    </row>
    <row r="1259" spans="1:21" ht="43.5" x14ac:dyDescent="0.3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>
        <f t="shared" si="95"/>
        <v>294.72727272727275</v>
      </c>
      <c r="P1259">
        <f t="shared" si="96"/>
        <v>295</v>
      </c>
      <c r="Q1259" s="16">
        <f t="shared" si="97"/>
        <v>92.102272727272734</v>
      </c>
      <c r="R1259" s="9" t="s">
        <v>8330</v>
      </c>
      <c r="S1259" t="s">
        <v>8331</v>
      </c>
      <c r="T1259" s="13">
        <f t="shared" si="98"/>
        <v>40587.085532407407</v>
      </c>
      <c r="U1259" s="13">
        <f t="shared" si="99"/>
        <v>40636.043865740743</v>
      </c>
    </row>
    <row r="1260" spans="1:21" ht="43.5" x14ac:dyDescent="0.3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>
        <f t="shared" si="95"/>
        <v>213.14633333333336</v>
      </c>
      <c r="P1260">
        <f t="shared" si="96"/>
        <v>214</v>
      </c>
      <c r="Q1260" s="16">
        <f t="shared" si="97"/>
        <v>38.175462686567165</v>
      </c>
      <c r="R1260" s="9" t="s">
        <v>8330</v>
      </c>
      <c r="S1260" t="s">
        <v>8331</v>
      </c>
      <c r="T1260" s="13">
        <f t="shared" si="98"/>
        <v>41487.611250000002</v>
      </c>
      <c r="U1260" s="13">
        <f t="shared" si="99"/>
        <v>41517.611250000002</v>
      </c>
    </row>
    <row r="1261" spans="1:21" ht="43.5" x14ac:dyDescent="0.3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>
        <f t="shared" si="95"/>
        <v>104.24</v>
      </c>
      <c r="P1261">
        <f t="shared" si="96"/>
        <v>105</v>
      </c>
      <c r="Q1261" s="16">
        <f t="shared" si="97"/>
        <v>27.145833333333332</v>
      </c>
      <c r="R1261" s="9" t="s">
        <v>8330</v>
      </c>
      <c r="S1261" t="s">
        <v>8331</v>
      </c>
      <c r="T1261" s="13">
        <f t="shared" si="98"/>
        <v>41766.970648148148</v>
      </c>
      <c r="U1261" s="13">
        <f t="shared" si="99"/>
        <v>41799.165972222225</v>
      </c>
    </row>
    <row r="1262" spans="1:21" ht="43.5" x14ac:dyDescent="0.3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>
        <f t="shared" si="95"/>
        <v>113.66666666666667</v>
      </c>
      <c r="P1262">
        <f t="shared" si="96"/>
        <v>114</v>
      </c>
      <c r="Q1262" s="16">
        <f t="shared" si="97"/>
        <v>50.689189189189186</v>
      </c>
      <c r="R1262" s="9" t="s">
        <v>8330</v>
      </c>
      <c r="S1262" t="s">
        <v>8331</v>
      </c>
      <c r="T1262" s="13">
        <f t="shared" si="98"/>
        <v>41666.842824074076</v>
      </c>
      <c r="U1262" s="13">
        <f t="shared" si="99"/>
        <v>41696.842824074076</v>
      </c>
    </row>
    <row r="1263" spans="1:21" ht="43.5" x14ac:dyDescent="0.3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>
        <f t="shared" si="95"/>
        <v>101.25</v>
      </c>
      <c r="P1263">
        <f t="shared" si="96"/>
        <v>102</v>
      </c>
      <c r="Q1263" s="16">
        <f t="shared" si="97"/>
        <v>38.942307692307693</v>
      </c>
      <c r="R1263" s="9" t="s">
        <v>8330</v>
      </c>
      <c r="S1263" t="s">
        <v>8331</v>
      </c>
      <c r="T1263" s="13">
        <f t="shared" si="98"/>
        <v>41638.342905092592</v>
      </c>
      <c r="U1263" s="13">
        <f t="shared" si="99"/>
        <v>41668.342905092592</v>
      </c>
    </row>
    <row r="1264" spans="1:21" ht="43.5" x14ac:dyDescent="0.3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>
        <f t="shared" si="95"/>
        <v>125.41538461538462</v>
      </c>
      <c r="P1264">
        <f t="shared" si="96"/>
        <v>126</v>
      </c>
      <c r="Q1264" s="16">
        <f t="shared" si="97"/>
        <v>77.638095238095232</v>
      </c>
      <c r="R1264" s="9" t="s">
        <v>8330</v>
      </c>
      <c r="S1264" t="s">
        <v>8331</v>
      </c>
      <c r="T1264" s="13">
        <f t="shared" si="98"/>
        <v>41656.762638888889</v>
      </c>
      <c r="U1264" s="13">
        <f t="shared" si="99"/>
        <v>41686.762638888889</v>
      </c>
    </row>
    <row r="1265" spans="1:21" ht="29" x14ac:dyDescent="0.3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>
        <f t="shared" si="95"/>
        <v>119</v>
      </c>
      <c r="P1265">
        <f t="shared" si="96"/>
        <v>119</v>
      </c>
      <c r="Q1265" s="16">
        <f t="shared" si="97"/>
        <v>43.536585365853661</v>
      </c>
      <c r="R1265" s="9" t="s">
        <v>8330</v>
      </c>
      <c r="S1265" t="s">
        <v>8331</v>
      </c>
      <c r="T1265" s="13">
        <f t="shared" si="98"/>
        <v>41692.084143518521</v>
      </c>
      <c r="U1265" s="13">
        <f t="shared" si="99"/>
        <v>41727.041666666664</v>
      </c>
    </row>
    <row r="1266" spans="1:21" ht="43.5" x14ac:dyDescent="0.3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>
        <f t="shared" si="95"/>
        <v>166.46153846153845</v>
      </c>
      <c r="P1266">
        <f t="shared" si="96"/>
        <v>167</v>
      </c>
      <c r="Q1266" s="16">
        <f t="shared" si="97"/>
        <v>31.823529411764707</v>
      </c>
      <c r="R1266" s="9" t="s">
        <v>8330</v>
      </c>
      <c r="S1266" t="s">
        <v>8331</v>
      </c>
      <c r="T1266" s="13">
        <f t="shared" si="98"/>
        <v>41547.662997685184</v>
      </c>
      <c r="U1266" s="13">
        <f t="shared" si="99"/>
        <v>41576.662997685184</v>
      </c>
    </row>
    <row r="1267" spans="1:21" ht="58" x14ac:dyDescent="0.3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>
        <f t="shared" si="95"/>
        <v>119.14771428571429</v>
      </c>
      <c r="P1267">
        <f t="shared" si="96"/>
        <v>120</v>
      </c>
      <c r="Q1267" s="16">
        <f t="shared" si="97"/>
        <v>63.184393939393942</v>
      </c>
      <c r="R1267" s="9" t="s">
        <v>8330</v>
      </c>
      <c r="S1267" t="s">
        <v>8331</v>
      </c>
      <c r="T1267" s="13">
        <f t="shared" si="98"/>
        <v>40465.655266203699</v>
      </c>
      <c r="U1267" s="13">
        <f t="shared" si="99"/>
        <v>40512.655266203699</v>
      </c>
    </row>
    <row r="1268" spans="1:21" ht="29" x14ac:dyDescent="0.3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>
        <f t="shared" si="95"/>
        <v>100.47368421052632</v>
      </c>
      <c r="P1268">
        <f t="shared" si="96"/>
        <v>101</v>
      </c>
      <c r="Q1268" s="16">
        <f t="shared" si="97"/>
        <v>190.9</v>
      </c>
      <c r="R1268" s="9" t="s">
        <v>8330</v>
      </c>
      <c r="S1268" t="s">
        <v>8331</v>
      </c>
      <c r="T1268" s="13">
        <f t="shared" si="98"/>
        <v>41620.87667824074</v>
      </c>
      <c r="U1268" s="13">
        <f t="shared" si="99"/>
        <v>41650.87667824074</v>
      </c>
    </row>
    <row r="1269" spans="1:21" ht="43.5" x14ac:dyDescent="0.3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>
        <f t="shared" si="95"/>
        <v>101.8</v>
      </c>
      <c r="P1269">
        <f t="shared" si="96"/>
        <v>102</v>
      </c>
      <c r="Q1269" s="16">
        <f t="shared" si="97"/>
        <v>140.85534591194968</v>
      </c>
      <c r="R1269" s="9" t="s">
        <v>8330</v>
      </c>
      <c r="S1269" t="s">
        <v>8331</v>
      </c>
      <c r="T1269" s="13">
        <f t="shared" si="98"/>
        <v>41449.585162037038</v>
      </c>
      <c r="U1269" s="13">
        <f t="shared" si="99"/>
        <v>41479.585162037038</v>
      </c>
    </row>
    <row r="1270" spans="1:21" ht="29" x14ac:dyDescent="0.3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>
        <f t="shared" si="95"/>
        <v>116.66666666666667</v>
      </c>
      <c r="P1270">
        <f t="shared" si="96"/>
        <v>117</v>
      </c>
      <c r="Q1270" s="16">
        <f t="shared" si="97"/>
        <v>76.92307692307692</v>
      </c>
      <c r="R1270" s="9" t="s">
        <v>8330</v>
      </c>
      <c r="S1270" t="s">
        <v>8331</v>
      </c>
      <c r="T1270" s="13">
        <f t="shared" si="98"/>
        <v>41507.845451388886</v>
      </c>
      <c r="U1270" s="13">
        <f t="shared" si="99"/>
        <v>41537.845451388886</v>
      </c>
    </row>
    <row r="1271" spans="1:21" ht="58" x14ac:dyDescent="0.3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>
        <f t="shared" si="95"/>
        <v>108.64893617021276</v>
      </c>
      <c r="P1271">
        <f t="shared" si="96"/>
        <v>109</v>
      </c>
      <c r="Q1271" s="16">
        <f t="shared" si="97"/>
        <v>99.15533980582525</v>
      </c>
      <c r="R1271" s="9" t="s">
        <v>8330</v>
      </c>
      <c r="S1271" t="s">
        <v>8331</v>
      </c>
      <c r="T1271" s="13">
        <f t="shared" si="98"/>
        <v>42445.823055555549</v>
      </c>
      <c r="U1271" s="13">
        <f t="shared" si="99"/>
        <v>42476</v>
      </c>
    </row>
    <row r="1272" spans="1:21" ht="29" x14ac:dyDescent="0.3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>
        <f t="shared" si="95"/>
        <v>114.72</v>
      </c>
      <c r="P1272">
        <f t="shared" si="96"/>
        <v>115</v>
      </c>
      <c r="Q1272" s="16">
        <f t="shared" si="97"/>
        <v>67.881656804733723</v>
      </c>
      <c r="R1272" s="9" t="s">
        <v>8330</v>
      </c>
      <c r="S1272" t="s">
        <v>8331</v>
      </c>
      <c r="T1272" s="13">
        <f t="shared" si="98"/>
        <v>40933.856967592597</v>
      </c>
      <c r="U1272" s="13">
        <f t="shared" si="99"/>
        <v>40993.815300925926</v>
      </c>
    </row>
    <row r="1273" spans="1:21" ht="43.5" x14ac:dyDescent="0.3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>
        <f t="shared" si="95"/>
        <v>101.8</v>
      </c>
      <c r="P1273">
        <f t="shared" si="96"/>
        <v>102</v>
      </c>
      <c r="Q1273" s="16">
        <f t="shared" si="97"/>
        <v>246.29032258064515</v>
      </c>
      <c r="R1273" s="9" t="s">
        <v>8330</v>
      </c>
      <c r="S1273" t="s">
        <v>8331</v>
      </c>
      <c r="T1273" s="13">
        <f t="shared" si="98"/>
        <v>41561.683553240742</v>
      </c>
      <c r="U1273" s="13">
        <f t="shared" si="99"/>
        <v>41591.725219907406</v>
      </c>
    </row>
    <row r="1274" spans="1:21" ht="58" x14ac:dyDescent="0.3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>
        <f t="shared" si="95"/>
        <v>106</v>
      </c>
      <c r="P1274">
        <f t="shared" si="96"/>
        <v>106</v>
      </c>
      <c r="Q1274" s="16">
        <f t="shared" si="97"/>
        <v>189.28571428571428</v>
      </c>
      <c r="R1274" s="9" t="s">
        <v>8330</v>
      </c>
      <c r="S1274" t="s">
        <v>8331</v>
      </c>
      <c r="T1274" s="13">
        <f t="shared" si="98"/>
        <v>40274.745127314818</v>
      </c>
      <c r="U1274" s="13">
        <f t="shared" si="99"/>
        <v>40344.166666666664</v>
      </c>
    </row>
    <row r="1275" spans="1:21" ht="43.5" x14ac:dyDescent="0.3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>
        <f t="shared" si="95"/>
        <v>103.49999999999999</v>
      </c>
      <c r="P1275">
        <f t="shared" si="96"/>
        <v>104</v>
      </c>
      <c r="Q1275" s="16">
        <f t="shared" si="97"/>
        <v>76.666666666666671</v>
      </c>
      <c r="R1275" s="9" t="s">
        <v>8330</v>
      </c>
      <c r="S1275" t="s">
        <v>8331</v>
      </c>
      <c r="T1275" s="13">
        <f t="shared" si="98"/>
        <v>41852.730219907404</v>
      </c>
      <c r="U1275" s="13">
        <f t="shared" si="99"/>
        <v>41882.730219907404</v>
      </c>
    </row>
    <row r="1276" spans="1:21" ht="43.5" x14ac:dyDescent="0.3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>
        <f t="shared" si="95"/>
        <v>154.97535999999999</v>
      </c>
      <c r="P1276">
        <f t="shared" si="96"/>
        <v>155</v>
      </c>
      <c r="Q1276" s="16">
        <f t="shared" si="97"/>
        <v>82.963254817987149</v>
      </c>
      <c r="R1276" s="9" t="s">
        <v>8330</v>
      </c>
      <c r="S1276" t="s">
        <v>8331</v>
      </c>
      <c r="T1276" s="13">
        <f t="shared" si="98"/>
        <v>41116.690104166664</v>
      </c>
      <c r="U1276" s="13">
        <f t="shared" si="99"/>
        <v>41151.690104166664</v>
      </c>
    </row>
    <row r="1277" spans="1:21" ht="43.5" x14ac:dyDescent="0.3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>
        <f t="shared" si="95"/>
        <v>162.14066666666668</v>
      </c>
      <c r="P1277">
        <f t="shared" si="96"/>
        <v>163</v>
      </c>
      <c r="Q1277" s="16">
        <f t="shared" si="97"/>
        <v>62.522107969151669</v>
      </c>
      <c r="R1277" s="9" t="s">
        <v>8330</v>
      </c>
      <c r="S1277" t="s">
        <v>8331</v>
      </c>
      <c r="T1277" s="13">
        <f t="shared" si="98"/>
        <v>41458.867905092593</v>
      </c>
      <c r="U1277" s="13">
        <f t="shared" si="99"/>
        <v>41493.867905092593</v>
      </c>
    </row>
    <row r="1278" spans="1:21" ht="29" x14ac:dyDescent="0.3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>
        <f t="shared" si="95"/>
        <v>104.42100000000001</v>
      </c>
      <c r="P1278">
        <f t="shared" si="96"/>
        <v>105</v>
      </c>
      <c r="Q1278" s="16">
        <f t="shared" si="97"/>
        <v>46.06808823529412</v>
      </c>
      <c r="R1278" s="9" t="s">
        <v>8330</v>
      </c>
      <c r="S1278" t="s">
        <v>8331</v>
      </c>
      <c r="T1278" s="13">
        <f t="shared" si="98"/>
        <v>40007.704247685186</v>
      </c>
      <c r="U1278" s="13">
        <f t="shared" si="99"/>
        <v>40057.166666666664</v>
      </c>
    </row>
    <row r="1279" spans="1:21" ht="58" x14ac:dyDescent="0.3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>
        <f t="shared" si="95"/>
        <v>106.12433333333333</v>
      </c>
      <c r="P1279">
        <f t="shared" si="96"/>
        <v>107</v>
      </c>
      <c r="Q1279" s="16">
        <f t="shared" si="97"/>
        <v>38.543946731234868</v>
      </c>
      <c r="R1279" s="9" t="s">
        <v>8330</v>
      </c>
      <c r="S1279" t="s">
        <v>8331</v>
      </c>
      <c r="T1279" s="13">
        <f t="shared" si="98"/>
        <v>41121.561886574076</v>
      </c>
      <c r="U1279" s="13">
        <f t="shared" si="99"/>
        <v>41156.561886574076</v>
      </c>
    </row>
    <row r="1280" spans="1:21" ht="43.5" x14ac:dyDescent="0.3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>
        <f t="shared" si="95"/>
        <v>154.93846153846152</v>
      </c>
      <c r="P1280">
        <f t="shared" si="96"/>
        <v>155</v>
      </c>
      <c r="Q1280" s="16">
        <f t="shared" si="97"/>
        <v>53.005263157894738</v>
      </c>
      <c r="R1280" s="9" t="s">
        <v>8330</v>
      </c>
      <c r="S1280" t="s">
        <v>8331</v>
      </c>
      <c r="T1280" s="13">
        <f t="shared" si="98"/>
        <v>41786.555162037039</v>
      </c>
      <c r="U1280" s="13">
        <f t="shared" si="99"/>
        <v>41815.083333333336</v>
      </c>
    </row>
    <row r="1281" spans="1:21" ht="43.5" x14ac:dyDescent="0.3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>
        <f t="shared" si="95"/>
        <v>110.77157238734421</v>
      </c>
      <c r="P1281">
        <f t="shared" si="96"/>
        <v>111</v>
      </c>
      <c r="Q1281" s="16">
        <f t="shared" si="97"/>
        <v>73.355396825396824</v>
      </c>
      <c r="R1281" s="9" t="s">
        <v>8330</v>
      </c>
      <c r="S1281" t="s">
        <v>8331</v>
      </c>
      <c r="T1281" s="13">
        <f t="shared" si="98"/>
        <v>41682.099189814813</v>
      </c>
      <c r="U1281" s="13">
        <f t="shared" si="99"/>
        <v>41722.057523148149</v>
      </c>
    </row>
    <row r="1282" spans="1:21" ht="43.5" x14ac:dyDescent="0.3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>
        <f t="shared" si="95"/>
        <v>110.91186666666665</v>
      </c>
      <c r="P1282">
        <f t="shared" si="96"/>
        <v>111</v>
      </c>
      <c r="Q1282" s="16">
        <f t="shared" si="97"/>
        <v>127.97523076923076</v>
      </c>
      <c r="R1282" s="9" t="s">
        <v>8330</v>
      </c>
      <c r="S1282" t="s">
        <v>8331</v>
      </c>
      <c r="T1282" s="13">
        <f t="shared" si="98"/>
        <v>40513.757569444446</v>
      </c>
      <c r="U1282" s="13">
        <f t="shared" si="99"/>
        <v>40603.757569444446</v>
      </c>
    </row>
    <row r="1283" spans="1:21" ht="43.5" x14ac:dyDescent="0.3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>
        <f t="shared" ref="O1283:O1346" si="100">((E1283)/(D1283))*100</f>
        <v>110.71428571428572</v>
      </c>
      <c r="P1283">
        <f t="shared" ref="P1283:P1346" si="101">ROUNDUP(O1283,0)</f>
        <v>111</v>
      </c>
      <c r="Q1283" s="16">
        <f t="shared" ref="Q1283:Q1346" si="102">E1283/L1283</f>
        <v>104.72972972972973</v>
      </c>
      <c r="R1283" s="9" t="s">
        <v>8330</v>
      </c>
      <c r="S1283" t="s">
        <v>8331</v>
      </c>
      <c r="T1283" s="13">
        <f t="shared" ref="T1283:T1346" si="103">(((J1283/60)/60)/24)+DATE(1970,1,1)</f>
        <v>41463.743472222224</v>
      </c>
      <c r="U1283" s="13">
        <f t="shared" ref="U1283:U1346" si="104">(((I1283/60)/60)/24)+DATE(1970,1,1)</f>
        <v>41483.743472222224</v>
      </c>
    </row>
    <row r="1284" spans="1:21" ht="58" x14ac:dyDescent="0.3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>
        <f t="shared" si="100"/>
        <v>123.61333333333333</v>
      </c>
      <c r="P1284">
        <f t="shared" si="101"/>
        <v>124</v>
      </c>
      <c r="Q1284" s="16">
        <f t="shared" si="102"/>
        <v>67.671532846715323</v>
      </c>
      <c r="R1284" s="9" t="s">
        <v>8330</v>
      </c>
      <c r="S1284" t="s">
        <v>8331</v>
      </c>
      <c r="T1284" s="13">
        <f t="shared" si="103"/>
        <v>41586.475173611114</v>
      </c>
      <c r="U1284" s="13">
        <f t="shared" si="104"/>
        <v>41617.207638888889</v>
      </c>
    </row>
    <row r="1285" spans="1:21" ht="43.5" x14ac:dyDescent="0.3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>
        <f t="shared" si="100"/>
        <v>211.05</v>
      </c>
      <c r="P1285">
        <f t="shared" si="101"/>
        <v>212</v>
      </c>
      <c r="Q1285" s="16">
        <f t="shared" si="102"/>
        <v>95.931818181818187</v>
      </c>
      <c r="R1285" s="9" t="s">
        <v>8330</v>
      </c>
      <c r="S1285" t="s">
        <v>8331</v>
      </c>
      <c r="T1285" s="13">
        <f t="shared" si="103"/>
        <v>41320.717465277776</v>
      </c>
      <c r="U1285" s="13">
        <f t="shared" si="104"/>
        <v>41344.166666666664</v>
      </c>
    </row>
    <row r="1286" spans="1:21" ht="43.5" x14ac:dyDescent="0.3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>
        <f t="shared" si="100"/>
        <v>101</v>
      </c>
      <c r="P1286">
        <f t="shared" si="101"/>
        <v>101</v>
      </c>
      <c r="Q1286" s="16">
        <f t="shared" si="102"/>
        <v>65.161290322580641</v>
      </c>
      <c r="R1286" s="9" t="s">
        <v>8322</v>
      </c>
      <c r="S1286" t="s">
        <v>8323</v>
      </c>
      <c r="T1286" s="13">
        <f t="shared" si="103"/>
        <v>42712.23474537037</v>
      </c>
      <c r="U1286" s="13">
        <f t="shared" si="104"/>
        <v>42735.707638888889</v>
      </c>
    </row>
    <row r="1287" spans="1:21" ht="43.5" x14ac:dyDescent="0.3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>
        <f t="shared" si="100"/>
        <v>101.64999999999999</v>
      </c>
      <c r="P1287">
        <f t="shared" si="101"/>
        <v>102</v>
      </c>
      <c r="Q1287" s="16">
        <f t="shared" si="102"/>
        <v>32.269841269841272</v>
      </c>
      <c r="R1287" s="9" t="s">
        <v>8322</v>
      </c>
      <c r="S1287" t="s">
        <v>8323</v>
      </c>
      <c r="T1287" s="13">
        <f t="shared" si="103"/>
        <v>42160.583043981482</v>
      </c>
      <c r="U1287" s="13">
        <f t="shared" si="104"/>
        <v>42175.583043981482</v>
      </c>
    </row>
    <row r="1288" spans="1:21" ht="43.5" x14ac:dyDescent="0.3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>
        <f t="shared" si="100"/>
        <v>108.33333333333333</v>
      </c>
      <c r="P1288">
        <f t="shared" si="101"/>
        <v>109</v>
      </c>
      <c r="Q1288" s="16">
        <f t="shared" si="102"/>
        <v>81.25</v>
      </c>
      <c r="R1288" s="9" t="s">
        <v>8322</v>
      </c>
      <c r="S1288" t="s">
        <v>8323</v>
      </c>
      <c r="T1288" s="13">
        <f t="shared" si="103"/>
        <v>42039.384571759263</v>
      </c>
      <c r="U1288" s="13">
        <f t="shared" si="104"/>
        <v>42052.583333333328</v>
      </c>
    </row>
    <row r="1289" spans="1:21" ht="72.5" x14ac:dyDescent="0.3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>
        <f t="shared" si="100"/>
        <v>242</v>
      </c>
      <c r="P1289">
        <f t="shared" si="101"/>
        <v>242</v>
      </c>
      <c r="Q1289" s="16">
        <f t="shared" si="102"/>
        <v>24.2</v>
      </c>
      <c r="R1289" s="9" t="s">
        <v>8322</v>
      </c>
      <c r="S1289" t="s">
        <v>8323</v>
      </c>
      <c r="T1289" s="13">
        <f t="shared" si="103"/>
        <v>42107.621018518519</v>
      </c>
      <c r="U1289" s="13">
        <f t="shared" si="104"/>
        <v>42167.621018518519</v>
      </c>
    </row>
    <row r="1290" spans="1:21" ht="58" x14ac:dyDescent="0.3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>
        <f t="shared" si="100"/>
        <v>100.44999999999999</v>
      </c>
      <c r="P1290">
        <f t="shared" si="101"/>
        <v>101</v>
      </c>
      <c r="Q1290" s="16">
        <f t="shared" si="102"/>
        <v>65.868852459016395</v>
      </c>
      <c r="R1290" s="9" t="s">
        <v>8322</v>
      </c>
      <c r="S1290" t="s">
        <v>8323</v>
      </c>
      <c r="T1290" s="13">
        <f t="shared" si="103"/>
        <v>42561.154664351852</v>
      </c>
      <c r="U1290" s="13">
        <f t="shared" si="104"/>
        <v>42592.166666666672</v>
      </c>
    </row>
    <row r="1291" spans="1:21" ht="43.5" x14ac:dyDescent="0.3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>
        <f t="shared" si="100"/>
        <v>125.06666666666666</v>
      </c>
      <c r="P1291">
        <f t="shared" si="101"/>
        <v>126</v>
      </c>
      <c r="Q1291" s="16">
        <f t="shared" si="102"/>
        <v>36.07692307692308</v>
      </c>
      <c r="R1291" s="9" t="s">
        <v>8322</v>
      </c>
      <c r="S1291" t="s">
        <v>8323</v>
      </c>
      <c r="T1291" s="13">
        <f t="shared" si="103"/>
        <v>42709.134780092587</v>
      </c>
      <c r="U1291" s="13">
        <f t="shared" si="104"/>
        <v>42739.134780092587</v>
      </c>
    </row>
    <row r="1292" spans="1:21" ht="29" x14ac:dyDescent="0.3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>
        <f t="shared" si="100"/>
        <v>108.57142857142857</v>
      </c>
      <c r="P1292">
        <f t="shared" si="101"/>
        <v>109</v>
      </c>
      <c r="Q1292" s="16">
        <f t="shared" si="102"/>
        <v>44.186046511627907</v>
      </c>
      <c r="R1292" s="9" t="s">
        <v>8322</v>
      </c>
      <c r="S1292" t="s">
        <v>8323</v>
      </c>
      <c r="T1292" s="13">
        <f t="shared" si="103"/>
        <v>42086.614942129629</v>
      </c>
      <c r="U1292" s="13">
        <f t="shared" si="104"/>
        <v>42117.290972222225</v>
      </c>
    </row>
    <row r="1293" spans="1:21" ht="43.5" x14ac:dyDescent="0.3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>
        <f t="shared" si="100"/>
        <v>145.70000000000002</v>
      </c>
      <c r="P1293">
        <f t="shared" si="101"/>
        <v>146</v>
      </c>
      <c r="Q1293" s="16">
        <f t="shared" si="102"/>
        <v>104.07142857142857</v>
      </c>
      <c r="R1293" s="9" t="s">
        <v>8322</v>
      </c>
      <c r="S1293" t="s">
        <v>8323</v>
      </c>
      <c r="T1293" s="13">
        <f t="shared" si="103"/>
        <v>42064.652673611112</v>
      </c>
      <c r="U1293" s="13">
        <f t="shared" si="104"/>
        <v>42101.291666666672</v>
      </c>
    </row>
    <row r="1294" spans="1:21" ht="58" x14ac:dyDescent="0.3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>
        <f t="shared" si="100"/>
        <v>110.00000000000001</v>
      </c>
      <c r="P1294">
        <f t="shared" si="101"/>
        <v>110</v>
      </c>
      <c r="Q1294" s="16">
        <f t="shared" si="102"/>
        <v>35.96153846153846</v>
      </c>
      <c r="R1294" s="9" t="s">
        <v>8322</v>
      </c>
      <c r="S1294" t="s">
        <v>8323</v>
      </c>
      <c r="T1294" s="13">
        <f t="shared" si="103"/>
        <v>42256.764212962968</v>
      </c>
      <c r="U1294" s="13">
        <f t="shared" si="104"/>
        <v>42283.957638888889</v>
      </c>
    </row>
    <row r="1295" spans="1:21" ht="58" x14ac:dyDescent="0.3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>
        <f t="shared" si="100"/>
        <v>102.23333333333333</v>
      </c>
      <c r="P1295">
        <f t="shared" si="101"/>
        <v>103</v>
      </c>
      <c r="Q1295" s="16">
        <f t="shared" si="102"/>
        <v>127.79166666666667</v>
      </c>
      <c r="R1295" s="9" t="s">
        <v>8322</v>
      </c>
      <c r="S1295" t="s">
        <v>8323</v>
      </c>
      <c r="T1295" s="13">
        <f t="shared" si="103"/>
        <v>42292.701053240744</v>
      </c>
      <c r="U1295" s="13">
        <f t="shared" si="104"/>
        <v>42322.742719907401</v>
      </c>
    </row>
    <row r="1296" spans="1:21" ht="43.5" x14ac:dyDescent="0.3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>
        <f t="shared" si="100"/>
        <v>122</v>
      </c>
      <c r="P1296">
        <f t="shared" si="101"/>
        <v>122</v>
      </c>
      <c r="Q1296" s="16">
        <f t="shared" si="102"/>
        <v>27.727272727272727</v>
      </c>
      <c r="R1296" s="9" t="s">
        <v>8322</v>
      </c>
      <c r="S1296" t="s">
        <v>8323</v>
      </c>
      <c r="T1296" s="13">
        <f t="shared" si="103"/>
        <v>42278.453668981485</v>
      </c>
      <c r="U1296" s="13">
        <f t="shared" si="104"/>
        <v>42296.458333333328</v>
      </c>
    </row>
    <row r="1297" spans="1:21" ht="43.5" x14ac:dyDescent="0.3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>
        <f t="shared" si="100"/>
        <v>101.96000000000001</v>
      </c>
      <c r="P1297">
        <f t="shared" si="101"/>
        <v>102</v>
      </c>
      <c r="Q1297" s="16">
        <f t="shared" si="102"/>
        <v>39.828125</v>
      </c>
      <c r="R1297" s="9" t="s">
        <v>8322</v>
      </c>
      <c r="S1297" t="s">
        <v>8323</v>
      </c>
      <c r="T1297" s="13">
        <f t="shared" si="103"/>
        <v>42184.572881944448</v>
      </c>
      <c r="U1297" s="13">
        <f t="shared" si="104"/>
        <v>42214.708333333328</v>
      </c>
    </row>
    <row r="1298" spans="1:21" ht="58" x14ac:dyDescent="0.3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>
        <f t="shared" si="100"/>
        <v>141.1764705882353</v>
      </c>
      <c r="P1298">
        <f t="shared" si="101"/>
        <v>142</v>
      </c>
      <c r="Q1298" s="16">
        <f t="shared" si="102"/>
        <v>52.173913043478258</v>
      </c>
      <c r="R1298" s="9" t="s">
        <v>8322</v>
      </c>
      <c r="S1298" t="s">
        <v>8323</v>
      </c>
      <c r="T1298" s="13">
        <f t="shared" si="103"/>
        <v>42423.050613425927</v>
      </c>
      <c r="U1298" s="13">
        <f t="shared" si="104"/>
        <v>42443.008946759262</v>
      </c>
    </row>
    <row r="1299" spans="1:21" ht="43.5" x14ac:dyDescent="0.3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>
        <f t="shared" si="100"/>
        <v>109.52500000000001</v>
      </c>
      <c r="P1299">
        <f t="shared" si="101"/>
        <v>110</v>
      </c>
      <c r="Q1299" s="16">
        <f t="shared" si="102"/>
        <v>92.037815126050418</v>
      </c>
      <c r="R1299" s="9" t="s">
        <v>8322</v>
      </c>
      <c r="S1299" t="s">
        <v>8323</v>
      </c>
      <c r="T1299" s="13">
        <f t="shared" si="103"/>
        <v>42461.747199074074</v>
      </c>
      <c r="U1299" s="13">
        <f t="shared" si="104"/>
        <v>42491.747199074074</v>
      </c>
    </row>
    <row r="1300" spans="1:21" ht="43.5" x14ac:dyDescent="0.3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>
        <f t="shared" si="100"/>
        <v>104.65</v>
      </c>
      <c r="P1300">
        <f t="shared" si="101"/>
        <v>105</v>
      </c>
      <c r="Q1300" s="16">
        <f t="shared" si="102"/>
        <v>63.424242424242422</v>
      </c>
      <c r="R1300" s="9" t="s">
        <v>8322</v>
      </c>
      <c r="S1300" t="s">
        <v>8323</v>
      </c>
      <c r="T1300" s="13">
        <f t="shared" si="103"/>
        <v>42458.680925925932</v>
      </c>
      <c r="U1300" s="13">
        <f t="shared" si="104"/>
        <v>42488.680925925932</v>
      </c>
    </row>
    <row r="1301" spans="1:21" ht="43.5" x14ac:dyDescent="0.3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>
        <f t="shared" si="100"/>
        <v>124</v>
      </c>
      <c r="P1301">
        <f t="shared" si="101"/>
        <v>124</v>
      </c>
      <c r="Q1301" s="16">
        <f t="shared" si="102"/>
        <v>135.625</v>
      </c>
      <c r="R1301" s="9" t="s">
        <v>8322</v>
      </c>
      <c r="S1301" t="s">
        <v>8323</v>
      </c>
      <c r="T1301" s="13">
        <f t="shared" si="103"/>
        <v>42169.814340277779</v>
      </c>
      <c r="U1301" s="13">
        <f t="shared" si="104"/>
        <v>42199.814340277779</v>
      </c>
    </row>
    <row r="1302" spans="1:21" ht="43.5" x14ac:dyDescent="0.3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>
        <f t="shared" si="100"/>
        <v>135</v>
      </c>
      <c r="P1302">
        <f t="shared" si="101"/>
        <v>135</v>
      </c>
      <c r="Q1302" s="16">
        <f t="shared" si="102"/>
        <v>168.75</v>
      </c>
      <c r="R1302" s="9" t="s">
        <v>8322</v>
      </c>
      <c r="S1302" t="s">
        <v>8323</v>
      </c>
      <c r="T1302" s="13">
        <f t="shared" si="103"/>
        <v>42483.675208333334</v>
      </c>
      <c r="U1302" s="13">
        <f t="shared" si="104"/>
        <v>42522.789583333331</v>
      </c>
    </row>
    <row r="1303" spans="1:21" ht="43.5" x14ac:dyDescent="0.3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>
        <f t="shared" si="100"/>
        <v>102.75000000000001</v>
      </c>
      <c r="P1303">
        <f t="shared" si="101"/>
        <v>103</v>
      </c>
      <c r="Q1303" s="16">
        <f t="shared" si="102"/>
        <v>70.862068965517238</v>
      </c>
      <c r="R1303" s="9" t="s">
        <v>8322</v>
      </c>
      <c r="S1303" t="s">
        <v>8323</v>
      </c>
      <c r="T1303" s="13">
        <f t="shared" si="103"/>
        <v>42195.749745370369</v>
      </c>
      <c r="U1303" s="13">
        <f t="shared" si="104"/>
        <v>42206.125</v>
      </c>
    </row>
    <row r="1304" spans="1:21" ht="43.5" x14ac:dyDescent="0.3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>
        <f t="shared" si="100"/>
        <v>100</v>
      </c>
      <c r="P1304">
        <f t="shared" si="101"/>
        <v>100</v>
      </c>
      <c r="Q1304" s="16">
        <f t="shared" si="102"/>
        <v>50</v>
      </c>
      <c r="R1304" s="9" t="s">
        <v>8322</v>
      </c>
      <c r="S1304" t="s">
        <v>8323</v>
      </c>
      <c r="T1304" s="13">
        <f t="shared" si="103"/>
        <v>42675.057997685188</v>
      </c>
      <c r="U1304" s="13">
        <f t="shared" si="104"/>
        <v>42705.099664351852</v>
      </c>
    </row>
    <row r="1305" spans="1:21" ht="29" x14ac:dyDescent="0.3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>
        <f t="shared" si="100"/>
        <v>130.26085714285716</v>
      </c>
      <c r="P1305">
        <f t="shared" si="101"/>
        <v>131</v>
      </c>
      <c r="Q1305" s="16">
        <f t="shared" si="102"/>
        <v>42.214166666666671</v>
      </c>
      <c r="R1305" s="9" t="s">
        <v>8322</v>
      </c>
      <c r="S1305" t="s">
        <v>8323</v>
      </c>
      <c r="T1305" s="13">
        <f t="shared" si="103"/>
        <v>42566.441203703704</v>
      </c>
      <c r="U1305" s="13">
        <f t="shared" si="104"/>
        <v>42582.458333333328</v>
      </c>
    </row>
    <row r="1306" spans="1:21" ht="43.5" x14ac:dyDescent="0.3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>
        <f t="shared" si="100"/>
        <v>39.627499999999998</v>
      </c>
      <c r="P1306">
        <f t="shared" si="101"/>
        <v>40</v>
      </c>
      <c r="Q1306" s="16">
        <f t="shared" si="102"/>
        <v>152.41346153846155</v>
      </c>
      <c r="R1306" s="9" t="s">
        <v>8324</v>
      </c>
      <c r="S1306" t="s">
        <v>8326</v>
      </c>
      <c r="T1306" s="13">
        <f t="shared" si="103"/>
        <v>42747.194502314815</v>
      </c>
      <c r="U1306" s="13">
        <f t="shared" si="104"/>
        <v>42807.152835648143</v>
      </c>
    </row>
    <row r="1307" spans="1:21" ht="43.5" x14ac:dyDescent="0.3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>
        <f t="shared" si="100"/>
        <v>25.976666666666663</v>
      </c>
      <c r="P1307">
        <f t="shared" si="101"/>
        <v>26</v>
      </c>
      <c r="Q1307" s="16">
        <f t="shared" si="102"/>
        <v>90.616279069767444</v>
      </c>
      <c r="R1307" s="9" t="s">
        <v>8324</v>
      </c>
      <c r="S1307" t="s">
        <v>8326</v>
      </c>
      <c r="T1307" s="13">
        <f t="shared" si="103"/>
        <v>42543.665601851855</v>
      </c>
      <c r="U1307" s="13">
        <f t="shared" si="104"/>
        <v>42572.729166666672</v>
      </c>
    </row>
    <row r="1308" spans="1:21" ht="58" x14ac:dyDescent="0.3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>
        <f t="shared" si="100"/>
        <v>65.24636363636364</v>
      </c>
      <c r="P1308">
        <f t="shared" si="101"/>
        <v>66</v>
      </c>
      <c r="Q1308" s="16">
        <f t="shared" si="102"/>
        <v>201.60393258426967</v>
      </c>
      <c r="R1308" s="9" t="s">
        <v>8324</v>
      </c>
      <c r="S1308" t="s">
        <v>8326</v>
      </c>
      <c r="T1308" s="13">
        <f t="shared" si="103"/>
        <v>41947.457569444443</v>
      </c>
      <c r="U1308" s="13">
        <f t="shared" si="104"/>
        <v>41977.457569444443</v>
      </c>
    </row>
    <row r="1309" spans="1:21" ht="29" x14ac:dyDescent="0.3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>
        <f t="shared" si="100"/>
        <v>11.514000000000001</v>
      </c>
      <c r="P1309">
        <f t="shared" si="101"/>
        <v>12</v>
      </c>
      <c r="Q1309" s="16">
        <f t="shared" si="102"/>
        <v>127.93333333333334</v>
      </c>
      <c r="R1309" s="9" t="s">
        <v>8324</v>
      </c>
      <c r="S1309" t="s">
        <v>8326</v>
      </c>
      <c r="T1309" s="13">
        <f t="shared" si="103"/>
        <v>42387.503229166665</v>
      </c>
      <c r="U1309" s="13">
        <f t="shared" si="104"/>
        <v>42417.503229166665</v>
      </c>
    </row>
    <row r="1310" spans="1:21" ht="29" x14ac:dyDescent="0.3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>
        <f t="shared" si="100"/>
        <v>11.360000000000001</v>
      </c>
      <c r="P1310">
        <f t="shared" si="101"/>
        <v>12</v>
      </c>
      <c r="Q1310" s="16">
        <f t="shared" si="102"/>
        <v>29.894736842105264</v>
      </c>
      <c r="R1310" s="9" t="s">
        <v>8324</v>
      </c>
      <c r="S1310" t="s">
        <v>8326</v>
      </c>
      <c r="T1310" s="13">
        <f t="shared" si="103"/>
        <v>42611.613564814819</v>
      </c>
      <c r="U1310" s="13">
        <f t="shared" si="104"/>
        <v>42651.613564814819</v>
      </c>
    </row>
    <row r="1311" spans="1:21" ht="43.5" x14ac:dyDescent="0.3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>
        <f t="shared" si="100"/>
        <v>111.99130434782609</v>
      </c>
      <c r="P1311">
        <f t="shared" si="101"/>
        <v>112</v>
      </c>
      <c r="Q1311" s="16">
        <f t="shared" si="102"/>
        <v>367.97142857142859</v>
      </c>
      <c r="R1311" s="9" t="s">
        <v>8324</v>
      </c>
      <c r="S1311" t="s">
        <v>8326</v>
      </c>
      <c r="T1311" s="13">
        <f t="shared" si="103"/>
        <v>42257.882731481484</v>
      </c>
      <c r="U1311" s="13">
        <f t="shared" si="104"/>
        <v>42292.882731481484</v>
      </c>
    </row>
    <row r="1312" spans="1:21" ht="43.5" x14ac:dyDescent="0.3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>
        <f t="shared" si="100"/>
        <v>15.5</v>
      </c>
      <c r="P1312">
        <f t="shared" si="101"/>
        <v>16</v>
      </c>
      <c r="Q1312" s="16">
        <f t="shared" si="102"/>
        <v>129.16666666666666</v>
      </c>
      <c r="R1312" s="9" t="s">
        <v>8324</v>
      </c>
      <c r="S1312" t="s">
        <v>8326</v>
      </c>
      <c r="T1312" s="13">
        <f t="shared" si="103"/>
        <v>42556.667245370365</v>
      </c>
      <c r="U1312" s="13">
        <f t="shared" si="104"/>
        <v>42601.667245370365</v>
      </c>
    </row>
    <row r="1313" spans="1:21" ht="58" x14ac:dyDescent="0.3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>
        <f t="shared" si="100"/>
        <v>32.027999999999999</v>
      </c>
      <c r="P1313">
        <f t="shared" si="101"/>
        <v>33</v>
      </c>
      <c r="Q1313" s="16">
        <f t="shared" si="102"/>
        <v>800.7</v>
      </c>
      <c r="R1313" s="9" t="s">
        <v>8324</v>
      </c>
      <c r="S1313" t="s">
        <v>8326</v>
      </c>
      <c r="T1313" s="13">
        <f t="shared" si="103"/>
        <v>42669.802303240736</v>
      </c>
      <c r="U1313" s="13">
        <f t="shared" si="104"/>
        <v>42704.843969907408</v>
      </c>
    </row>
    <row r="1314" spans="1:21" ht="43.5" x14ac:dyDescent="0.3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>
        <f t="shared" si="100"/>
        <v>0.60869565217391308</v>
      </c>
      <c r="P1314">
        <f t="shared" si="101"/>
        <v>1</v>
      </c>
      <c r="Q1314" s="16">
        <f t="shared" si="102"/>
        <v>28</v>
      </c>
      <c r="R1314" s="9" t="s">
        <v>8324</v>
      </c>
      <c r="S1314" t="s">
        <v>8326</v>
      </c>
      <c r="T1314" s="13">
        <f t="shared" si="103"/>
        <v>42082.702800925923</v>
      </c>
      <c r="U1314" s="13">
        <f t="shared" si="104"/>
        <v>42112.702800925923</v>
      </c>
    </row>
    <row r="1315" spans="1:21" ht="43.5" x14ac:dyDescent="0.3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>
        <f t="shared" si="100"/>
        <v>31.114999999999998</v>
      </c>
      <c r="P1315">
        <f t="shared" si="101"/>
        <v>32</v>
      </c>
      <c r="Q1315" s="16">
        <f t="shared" si="102"/>
        <v>102.01639344262296</v>
      </c>
      <c r="R1315" s="9" t="s">
        <v>8324</v>
      </c>
      <c r="S1315" t="s">
        <v>8326</v>
      </c>
      <c r="T1315" s="13">
        <f t="shared" si="103"/>
        <v>42402.709652777776</v>
      </c>
      <c r="U1315" s="13">
        <f t="shared" si="104"/>
        <v>42432.709652777776</v>
      </c>
    </row>
    <row r="1316" spans="1:21" ht="58" x14ac:dyDescent="0.3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>
        <f t="shared" si="100"/>
        <v>1.1266666666666667</v>
      </c>
      <c r="P1316">
        <f t="shared" si="101"/>
        <v>2</v>
      </c>
      <c r="Q1316" s="16">
        <f t="shared" si="102"/>
        <v>184.36363636363637</v>
      </c>
      <c r="R1316" s="9" t="s">
        <v>8324</v>
      </c>
      <c r="S1316" t="s">
        <v>8326</v>
      </c>
      <c r="T1316" s="13">
        <f t="shared" si="103"/>
        <v>42604.669675925921</v>
      </c>
      <c r="U1316" s="13">
        <f t="shared" si="104"/>
        <v>42664.669675925921</v>
      </c>
    </row>
    <row r="1317" spans="1:21" ht="29" x14ac:dyDescent="0.3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>
        <f t="shared" si="100"/>
        <v>40.404000000000003</v>
      </c>
      <c r="P1317">
        <f t="shared" si="101"/>
        <v>41</v>
      </c>
      <c r="Q1317" s="16">
        <f t="shared" si="102"/>
        <v>162.91935483870967</v>
      </c>
      <c r="R1317" s="9" t="s">
        <v>8324</v>
      </c>
      <c r="S1317" t="s">
        <v>8326</v>
      </c>
      <c r="T1317" s="13">
        <f t="shared" si="103"/>
        <v>42278.498240740737</v>
      </c>
      <c r="U1317" s="13">
        <f t="shared" si="104"/>
        <v>42314.041666666672</v>
      </c>
    </row>
    <row r="1318" spans="1:21" ht="43.5" x14ac:dyDescent="0.3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>
        <f t="shared" si="100"/>
        <v>1.3333333333333333E-3</v>
      </c>
      <c r="P1318">
        <f t="shared" si="101"/>
        <v>1</v>
      </c>
      <c r="Q1318" s="16">
        <f t="shared" si="102"/>
        <v>1</v>
      </c>
      <c r="R1318" s="9" t="s">
        <v>8324</v>
      </c>
      <c r="S1318" t="s">
        <v>8326</v>
      </c>
      <c r="T1318" s="13">
        <f t="shared" si="103"/>
        <v>42393.961909722217</v>
      </c>
      <c r="U1318" s="13">
        <f t="shared" si="104"/>
        <v>42428.961909722217</v>
      </c>
    </row>
    <row r="1319" spans="1:21" ht="58" x14ac:dyDescent="0.3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>
        <f t="shared" si="100"/>
        <v>5.7334999999999994</v>
      </c>
      <c r="P1319">
        <f t="shared" si="101"/>
        <v>6</v>
      </c>
      <c r="Q1319" s="16">
        <f t="shared" si="102"/>
        <v>603.52631578947364</v>
      </c>
      <c r="R1319" s="9" t="s">
        <v>8324</v>
      </c>
      <c r="S1319" t="s">
        <v>8326</v>
      </c>
      <c r="T1319" s="13">
        <f t="shared" si="103"/>
        <v>42520.235486111109</v>
      </c>
      <c r="U1319" s="13">
        <f t="shared" si="104"/>
        <v>42572.583333333328</v>
      </c>
    </row>
    <row r="1320" spans="1:21" ht="43.5" x14ac:dyDescent="0.3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>
        <f t="shared" si="100"/>
        <v>15.324999999999999</v>
      </c>
      <c r="P1320">
        <f t="shared" si="101"/>
        <v>16</v>
      </c>
      <c r="Q1320" s="16">
        <f t="shared" si="102"/>
        <v>45.407407407407405</v>
      </c>
      <c r="R1320" s="9" t="s">
        <v>8324</v>
      </c>
      <c r="S1320" t="s">
        <v>8326</v>
      </c>
      <c r="T1320" s="13">
        <f t="shared" si="103"/>
        <v>41985.043657407412</v>
      </c>
      <c r="U1320" s="13">
        <f t="shared" si="104"/>
        <v>42015.043657407412</v>
      </c>
    </row>
    <row r="1321" spans="1:21" ht="43.5" x14ac:dyDescent="0.3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>
        <f t="shared" si="100"/>
        <v>15.103448275862069</v>
      </c>
      <c r="P1321">
        <f t="shared" si="101"/>
        <v>16</v>
      </c>
      <c r="Q1321" s="16">
        <f t="shared" si="102"/>
        <v>97.333333333333329</v>
      </c>
      <c r="R1321" s="9" t="s">
        <v>8324</v>
      </c>
      <c r="S1321" t="s">
        <v>8326</v>
      </c>
      <c r="T1321" s="13">
        <f t="shared" si="103"/>
        <v>41816.812094907407</v>
      </c>
      <c r="U1321" s="13">
        <f t="shared" si="104"/>
        <v>41831.666666666664</v>
      </c>
    </row>
    <row r="1322" spans="1:21" ht="43.5" x14ac:dyDescent="0.3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>
        <f t="shared" si="100"/>
        <v>0.503</v>
      </c>
      <c r="P1322">
        <f t="shared" si="101"/>
        <v>1</v>
      </c>
      <c r="Q1322" s="16">
        <f t="shared" si="102"/>
        <v>167.66666666666666</v>
      </c>
      <c r="R1322" s="9" t="s">
        <v>8324</v>
      </c>
      <c r="S1322" t="s">
        <v>8326</v>
      </c>
      <c r="T1322" s="13">
        <f t="shared" si="103"/>
        <v>42705.690347222218</v>
      </c>
      <c r="U1322" s="13">
        <f t="shared" si="104"/>
        <v>42734.958333333328</v>
      </c>
    </row>
    <row r="1323" spans="1:21" ht="58" x14ac:dyDescent="0.3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>
        <f t="shared" si="100"/>
        <v>1.3028138528138529</v>
      </c>
      <c r="P1323">
        <f t="shared" si="101"/>
        <v>2</v>
      </c>
      <c r="Q1323" s="16">
        <f t="shared" si="102"/>
        <v>859.85714285714289</v>
      </c>
      <c r="R1323" s="9" t="s">
        <v>8324</v>
      </c>
      <c r="S1323" t="s">
        <v>8326</v>
      </c>
      <c r="T1323" s="13">
        <f t="shared" si="103"/>
        <v>42697.74927083333</v>
      </c>
      <c r="U1323" s="13">
        <f t="shared" si="104"/>
        <v>42727.74927083333</v>
      </c>
    </row>
    <row r="1324" spans="1:21" ht="43.5" x14ac:dyDescent="0.3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>
        <f t="shared" si="100"/>
        <v>0.30285714285714288</v>
      </c>
      <c r="P1324">
        <f t="shared" si="101"/>
        <v>1</v>
      </c>
      <c r="Q1324" s="16">
        <f t="shared" si="102"/>
        <v>26.5</v>
      </c>
      <c r="R1324" s="9" t="s">
        <v>8324</v>
      </c>
      <c r="S1324" t="s">
        <v>8326</v>
      </c>
      <c r="T1324" s="13">
        <f t="shared" si="103"/>
        <v>42115.656539351854</v>
      </c>
      <c r="U1324" s="13">
        <f t="shared" si="104"/>
        <v>42145.656539351854</v>
      </c>
    </row>
    <row r="1325" spans="1:21" ht="43.5" x14ac:dyDescent="0.3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>
        <f t="shared" si="100"/>
        <v>8.8800000000000008</v>
      </c>
      <c r="P1325">
        <f t="shared" si="101"/>
        <v>9</v>
      </c>
      <c r="Q1325" s="16">
        <f t="shared" si="102"/>
        <v>30.272727272727273</v>
      </c>
      <c r="R1325" s="9" t="s">
        <v>8324</v>
      </c>
      <c r="S1325" t="s">
        <v>8326</v>
      </c>
      <c r="T1325" s="13">
        <f t="shared" si="103"/>
        <v>42451.698449074072</v>
      </c>
      <c r="U1325" s="13">
        <f t="shared" si="104"/>
        <v>42486.288194444445</v>
      </c>
    </row>
    <row r="1326" spans="1:21" ht="43.5" x14ac:dyDescent="0.3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>
        <f t="shared" si="100"/>
        <v>9.84</v>
      </c>
      <c r="P1326">
        <f t="shared" si="101"/>
        <v>10</v>
      </c>
      <c r="Q1326" s="16">
        <f t="shared" si="102"/>
        <v>54.666666666666664</v>
      </c>
      <c r="R1326" s="9" t="s">
        <v>8324</v>
      </c>
      <c r="S1326" t="s">
        <v>8326</v>
      </c>
      <c r="T1326" s="13">
        <f t="shared" si="103"/>
        <v>42626.633703703701</v>
      </c>
      <c r="U1326" s="13">
        <f t="shared" si="104"/>
        <v>42656.633703703701</v>
      </c>
    </row>
    <row r="1327" spans="1:21" ht="43.5" x14ac:dyDescent="0.3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>
        <f t="shared" si="100"/>
        <v>2.4299999999999997</v>
      </c>
      <c r="P1327">
        <f t="shared" si="101"/>
        <v>3</v>
      </c>
      <c r="Q1327" s="16">
        <f t="shared" si="102"/>
        <v>60.75</v>
      </c>
      <c r="R1327" s="9" t="s">
        <v>8324</v>
      </c>
      <c r="S1327" t="s">
        <v>8326</v>
      </c>
      <c r="T1327" s="13">
        <f t="shared" si="103"/>
        <v>42704.086053240739</v>
      </c>
      <c r="U1327" s="13">
        <f t="shared" si="104"/>
        <v>42734.086053240739</v>
      </c>
    </row>
    <row r="1328" spans="1:21" ht="43.5" x14ac:dyDescent="0.3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>
        <f t="shared" si="100"/>
        <v>1.1299999999999999</v>
      </c>
      <c r="P1328">
        <f t="shared" si="101"/>
        <v>2</v>
      </c>
      <c r="Q1328" s="16">
        <f t="shared" si="102"/>
        <v>102.72727272727273</v>
      </c>
      <c r="R1328" s="9" t="s">
        <v>8324</v>
      </c>
      <c r="S1328" t="s">
        <v>8326</v>
      </c>
      <c r="T1328" s="13">
        <f t="shared" si="103"/>
        <v>41974.791990740734</v>
      </c>
      <c r="U1328" s="13">
        <f t="shared" si="104"/>
        <v>42019.791990740734</v>
      </c>
    </row>
    <row r="1329" spans="1:21" ht="43.5" x14ac:dyDescent="0.3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>
        <f t="shared" si="100"/>
        <v>3.5520833333333335</v>
      </c>
      <c r="P1329">
        <f t="shared" si="101"/>
        <v>4</v>
      </c>
      <c r="Q1329" s="16">
        <f t="shared" si="102"/>
        <v>41.585365853658537</v>
      </c>
      <c r="R1329" s="9" t="s">
        <v>8324</v>
      </c>
      <c r="S1329" t="s">
        <v>8326</v>
      </c>
      <c r="T1329" s="13">
        <f t="shared" si="103"/>
        <v>42123.678645833337</v>
      </c>
      <c r="U1329" s="13">
        <f t="shared" si="104"/>
        <v>42153.678645833337</v>
      </c>
    </row>
    <row r="1330" spans="1:21" ht="58" x14ac:dyDescent="0.3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>
        <f t="shared" si="100"/>
        <v>2.3306666666666667</v>
      </c>
      <c r="P1330">
        <f t="shared" si="101"/>
        <v>3</v>
      </c>
      <c r="Q1330" s="16">
        <f t="shared" si="102"/>
        <v>116.53333333333333</v>
      </c>
      <c r="R1330" s="9" t="s">
        <v>8324</v>
      </c>
      <c r="S1330" t="s">
        <v>8326</v>
      </c>
      <c r="T1330" s="13">
        <f t="shared" si="103"/>
        <v>42612.642754629633</v>
      </c>
      <c r="U1330" s="13">
        <f t="shared" si="104"/>
        <v>42657.642754629633</v>
      </c>
    </row>
    <row r="1331" spans="1:21" ht="43.5" x14ac:dyDescent="0.3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>
        <f t="shared" si="100"/>
        <v>0.81600000000000006</v>
      </c>
      <c r="P1331">
        <f t="shared" si="101"/>
        <v>1</v>
      </c>
      <c r="Q1331" s="16">
        <f t="shared" si="102"/>
        <v>45.333333333333336</v>
      </c>
      <c r="R1331" s="9" t="s">
        <v>8324</v>
      </c>
      <c r="S1331" t="s">
        <v>8326</v>
      </c>
      <c r="T1331" s="13">
        <f t="shared" si="103"/>
        <v>41935.221585648149</v>
      </c>
      <c r="U1331" s="13">
        <f t="shared" si="104"/>
        <v>41975.263252314813</v>
      </c>
    </row>
    <row r="1332" spans="1:21" ht="43.5" x14ac:dyDescent="0.3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>
        <f t="shared" si="100"/>
        <v>22.494285714285713</v>
      </c>
      <c r="P1332">
        <f t="shared" si="101"/>
        <v>23</v>
      </c>
      <c r="Q1332" s="16">
        <f t="shared" si="102"/>
        <v>157.46</v>
      </c>
      <c r="R1332" s="9" t="s">
        <v>8324</v>
      </c>
      <c r="S1332" t="s">
        <v>8326</v>
      </c>
      <c r="T1332" s="13">
        <f t="shared" si="103"/>
        <v>42522.276724537034</v>
      </c>
      <c r="U1332" s="13">
        <f t="shared" si="104"/>
        <v>42553.166666666672</v>
      </c>
    </row>
    <row r="1333" spans="1:21" ht="43.5" x14ac:dyDescent="0.3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>
        <f t="shared" si="100"/>
        <v>1.3668</v>
      </c>
      <c r="P1333">
        <f t="shared" si="101"/>
        <v>2</v>
      </c>
      <c r="Q1333" s="16">
        <f t="shared" si="102"/>
        <v>100.5</v>
      </c>
      <c r="R1333" s="9" t="s">
        <v>8324</v>
      </c>
      <c r="S1333" t="s">
        <v>8326</v>
      </c>
      <c r="T1333" s="13">
        <f t="shared" si="103"/>
        <v>42569.50409722222</v>
      </c>
      <c r="U1333" s="13">
        <f t="shared" si="104"/>
        <v>42599.50409722222</v>
      </c>
    </row>
    <row r="1334" spans="1:21" ht="58" x14ac:dyDescent="0.3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>
        <f t="shared" si="100"/>
        <v>0</v>
      </c>
      <c r="P1334">
        <f t="shared" si="101"/>
        <v>0</v>
      </c>
      <c r="Q1334" s="16" t="e">
        <f t="shared" si="102"/>
        <v>#DIV/0!</v>
      </c>
      <c r="R1334" s="9" t="s">
        <v>8324</v>
      </c>
      <c r="S1334" t="s">
        <v>8326</v>
      </c>
      <c r="T1334" s="13">
        <f t="shared" si="103"/>
        <v>42732.060277777782</v>
      </c>
      <c r="U1334" s="13">
        <f t="shared" si="104"/>
        <v>42762.060277777782</v>
      </c>
    </row>
    <row r="1335" spans="1:21" ht="43.5" x14ac:dyDescent="0.3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>
        <f t="shared" si="100"/>
        <v>0</v>
      </c>
      <c r="P1335">
        <f t="shared" si="101"/>
        <v>0</v>
      </c>
      <c r="Q1335" s="16" t="e">
        <f t="shared" si="102"/>
        <v>#DIV/0!</v>
      </c>
      <c r="R1335" s="9" t="s">
        <v>8324</v>
      </c>
      <c r="S1335" t="s">
        <v>8326</v>
      </c>
      <c r="T1335" s="13">
        <f t="shared" si="103"/>
        <v>41806.106770833336</v>
      </c>
      <c r="U1335" s="13">
        <f t="shared" si="104"/>
        <v>41836.106770833336</v>
      </c>
    </row>
    <row r="1336" spans="1:21" ht="43.5" x14ac:dyDescent="0.3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>
        <f t="shared" si="100"/>
        <v>10.754135338345865</v>
      </c>
      <c r="P1336">
        <f t="shared" si="101"/>
        <v>11</v>
      </c>
      <c r="Q1336" s="16">
        <f t="shared" si="102"/>
        <v>51.822463768115945</v>
      </c>
      <c r="R1336" s="9" t="s">
        <v>8324</v>
      </c>
      <c r="S1336" t="s">
        <v>8326</v>
      </c>
      <c r="T1336" s="13">
        <f t="shared" si="103"/>
        <v>42410.774155092593</v>
      </c>
      <c r="U1336" s="13">
        <f t="shared" si="104"/>
        <v>42440.774155092593</v>
      </c>
    </row>
    <row r="1337" spans="1:21" ht="58" x14ac:dyDescent="0.3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>
        <f t="shared" si="100"/>
        <v>19.759999999999998</v>
      </c>
      <c r="P1337">
        <f t="shared" si="101"/>
        <v>20</v>
      </c>
      <c r="Q1337" s="16">
        <f t="shared" si="102"/>
        <v>308.75</v>
      </c>
      <c r="R1337" s="9" t="s">
        <v>8324</v>
      </c>
      <c r="S1337" t="s">
        <v>8326</v>
      </c>
      <c r="T1337" s="13">
        <f t="shared" si="103"/>
        <v>42313.936365740738</v>
      </c>
      <c r="U1337" s="13">
        <f t="shared" si="104"/>
        <v>42343.936365740738</v>
      </c>
    </row>
    <row r="1338" spans="1:21" ht="43.5" x14ac:dyDescent="0.3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>
        <f t="shared" si="100"/>
        <v>84.946999999999989</v>
      </c>
      <c r="P1338">
        <f t="shared" si="101"/>
        <v>85</v>
      </c>
      <c r="Q1338" s="16">
        <f t="shared" si="102"/>
        <v>379.22767857142856</v>
      </c>
      <c r="R1338" s="9" t="s">
        <v>8324</v>
      </c>
      <c r="S1338" t="s">
        <v>8326</v>
      </c>
      <c r="T1338" s="13">
        <f t="shared" si="103"/>
        <v>41955.863750000004</v>
      </c>
      <c r="U1338" s="13">
        <f t="shared" si="104"/>
        <v>41990.863750000004</v>
      </c>
    </row>
    <row r="1339" spans="1:21" ht="43.5" x14ac:dyDescent="0.3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>
        <f t="shared" si="100"/>
        <v>49.381999999999998</v>
      </c>
      <c r="P1339">
        <f t="shared" si="101"/>
        <v>50</v>
      </c>
      <c r="Q1339" s="16">
        <f t="shared" si="102"/>
        <v>176.36428571428573</v>
      </c>
      <c r="R1339" s="9" t="s">
        <v>8324</v>
      </c>
      <c r="S1339" t="s">
        <v>8326</v>
      </c>
      <c r="T1339" s="13">
        <f t="shared" si="103"/>
        <v>42767.577303240745</v>
      </c>
      <c r="U1339" s="13">
        <f t="shared" si="104"/>
        <v>42797.577303240745</v>
      </c>
    </row>
    <row r="1340" spans="1:21" ht="58" x14ac:dyDescent="0.3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>
        <f t="shared" si="100"/>
        <v>3.3033333333333332</v>
      </c>
      <c r="P1340">
        <f t="shared" si="101"/>
        <v>4</v>
      </c>
      <c r="Q1340" s="16">
        <f t="shared" si="102"/>
        <v>66.066666666666663</v>
      </c>
      <c r="R1340" s="9" t="s">
        <v>8324</v>
      </c>
      <c r="S1340" t="s">
        <v>8326</v>
      </c>
      <c r="T1340" s="13">
        <f t="shared" si="103"/>
        <v>42188.803622685184</v>
      </c>
      <c r="U1340" s="13">
        <f t="shared" si="104"/>
        <v>42218.803622685184</v>
      </c>
    </row>
    <row r="1341" spans="1:21" ht="29" x14ac:dyDescent="0.3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>
        <f t="shared" si="100"/>
        <v>6.6339999999999995</v>
      </c>
      <c r="P1341">
        <f t="shared" si="101"/>
        <v>7</v>
      </c>
      <c r="Q1341" s="16">
        <f t="shared" si="102"/>
        <v>89.648648648648646</v>
      </c>
      <c r="R1341" s="9" t="s">
        <v>8324</v>
      </c>
      <c r="S1341" t="s">
        <v>8326</v>
      </c>
      <c r="T1341" s="13">
        <f t="shared" si="103"/>
        <v>41936.647164351853</v>
      </c>
      <c r="U1341" s="13">
        <f t="shared" si="104"/>
        <v>41981.688831018517</v>
      </c>
    </row>
    <row r="1342" spans="1:21" ht="43.5" x14ac:dyDescent="0.3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>
        <f t="shared" si="100"/>
        <v>0</v>
      </c>
      <c r="P1342">
        <f t="shared" si="101"/>
        <v>0</v>
      </c>
      <c r="Q1342" s="16" t="e">
        <f t="shared" si="102"/>
        <v>#DIV/0!</v>
      </c>
      <c r="R1342" s="9" t="s">
        <v>8324</v>
      </c>
      <c r="S1342" t="s">
        <v>8326</v>
      </c>
      <c r="T1342" s="13">
        <f t="shared" si="103"/>
        <v>41836.595520833333</v>
      </c>
      <c r="U1342" s="13">
        <f t="shared" si="104"/>
        <v>41866.595520833333</v>
      </c>
    </row>
    <row r="1343" spans="1:21" ht="58" x14ac:dyDescent="0.3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>
        <f t="shared" si="100"/>
        <v>70.36</v>
      </c>
      <c r="P1343">
        <f t="shared" si="101"/>
        <v>71</v>
      </c>
      <c r="Q1343" s="16">
        <f t="shared" si="102"/>
        <v>382.39130434782606</v>
      </c>
      <c r="R1343" s="9" t="s">
        <v>8324</v>
      </c>
      <c r="S1343" t="s">
        <v>8326</v>
      </c>
      <c r="T1343" s="13">
        <f t="shared" si="103"/>
        <v>42612.624039351853</v>
      </c>
      <c r="U1343" s="13">
        <f t="shared" si="104"/>
        <v>42644.624039351853</v>
      </c>
    </row>
    <row r="1344" spans="1:21" ht="43.5" x14ac:dyDescent="0.3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>
        <f t="shared" si="100"/>
        <v>0.2</v>
      </c>
      <c r="P1344">
        <f t="shared" si="101"/>
        <v>1</v>
      </c>
      <c r="Q1344" s="16">
        <f t="shared" si="102"/>
        <v>100</v>
      </c>
      <c r="R1344" s="9" t="s">
        <v>8324</v>
      </c>
      <c r="S1344" t="s">
        <v>8326</v>
      </c>
      <c r="T1344" s="13">
        <f t="shared" si="103"/>
        <v>42172.816423611104</v>
      </c>
      <c r="U1344" s="13">
        <f t="shared" si="104"/>
        <v>42202.816423611104</v>
      </c>
    </row>
    <row r="1345" spans="1:21" ht="58" x14ac:dyDescent="0.3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>
        <f t="shared" si="100"/>
        <v>102.298</v>
      </c>
      <c r="P1345">
        <f t="shared" si="101"/>
        <v>103</v>
      </c>
      <c r="Q1345" s="16">
        <f t="shared" si="102"/>
        <v>158.35603715170279</v>
      </c>
      <c r="R1345" s="9" t="s">
        <v>8324</v>
      </c>
      <c r="S1345" t="s">
        <v>8326</v>
      </c>
      <c r="T1345" s="13">
        <f t="shared" si="103"/>
        <v>42542.526423611111</v>
      </c>
      <c r="U1345" s="13">
        <f t="shared" si="104"/>
        <v>42601.165972222225</v>
      </c>
    </row>
    <row r="1346" spans="1:21" ht="43.5" x14ac:dyDescent="0.3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>
        <f t="shared" si="100"/>
        <v>377.73333333333335</v>
      </c>
      <c r="P1346">
        <f t="shared" si="101"/>
        <v>378</v>
      </c>
      <c r="Q1346" s="16">
        <f t="shared" si="102"/>
        <v>40.762589928057551</v>
      </c>
      <c r="R1346" s="9" t="s">
        <v>8327</v>
      </c>
      <c r="S1346" t="s">
        <v>8328</v>
      </c>
      <c r="T1346" s="13">
        <f t="shared" si="103"/>
        <v>42522.789803240739</v>
      </c>
      <c r="U1346" s="13">
        <f t="shared" si="104"/>
        <v>42551.789803240739</v>
      </c>
    </row>
    <row r="1347" spans="1:21" ht="43.5" x14ac:dyDescent="0.3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>
        <f t="shared" ref="O1347:O1410" si="105">((E1347)/(D1347))*100</f>
        <v>125</v>
      </c>
      <c r="P1347">
        <f t="shared" ref="P1347:P1410" si="106">ROUNDUP(O1347,0)</f>
        <v>125</v>
      </c>
      <c r="Q1347" s="16">
        <f t="shared" ref="Q1347:Q1410" si="107">E1347/L1347</f>
        <v>53.571428571428569</v>
      </c>
      <c r="R1347" s="9" t="s">
        <v>8327</v>
      </c>
      <c r="S1347" t="s">
        <v>8328</v>
      </c>
      <c r="T1347" s="13">
        <f t="shared" ref="T1347:T1410" si="108">(((J1347/60)/60)/24)+DATE(1970,1,1)</f>
        <v>41799.814340277779</v>
      </c>
      <c r="U1347" s="13">
        <f t="shared" ref="U1347:U1410" si="109">(((I1347/60)/60)/24)+DATE(1970,1,1)</f>
        <v>41834.814340277779</v>
      </c>
    </row>
    <row r="1348" spans="1:21" ht="43.5" x14ac:dyDescent="0.3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>
        <f t="shared" si="105"/>
        <v>147.32653061224491</v>
      </c>
      <c r="P1348">
        <f t="shared" si="106"/>
        <v>148</v>
      </c>
      <c r="Q1348" s="16">
        <f t="shared" si="107"/>
        <v>48.449664429530202</v>
      </c>
      <c r="R1348" s="9" t="s">
        <v>8327</v>
      </c>
      <c r="S1348" t="s">
        <v>8328</v>
      </c>
      <c r="T1348" s="13">
        <f t="shared" si="108"/>
        <v>41422.075821759259</v>
      </c>
      <c r="U1348" s="13">
        <f t="shared" si="109"/>
        <v>41452.075821759259</v>
      </c>
    </row>
    <row r="1349" spans="1:21" ht="43.5" x14ac:dyDescent="0.3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>
        <f t="shared" si="105"/>
        <v>102.2</v>
      </c>
      <c r="P1349">
        <f t="shared" si="106"/>
        <v>103</v>
      </c>
      <c r="Q1349" s="16">
        <f t="shared" si="107"/>
        <v>82.41935483870968</v>
      </c>
      <c r="R1349" s="9" t="s">
        <v>8327</v>
      </c>
      <c r="S1349" t="s">
        <v>8328</v>
      </c>
      <c r="T1349" s="13">
        <f t="shared" si="108"/>
        <v>42040.638020833328</v>
      </c>
      <c r="U1349" s="13">
        <f t="shared" si="109"/>
        <v>42070.638020833328</v>
      </c>
    </row>
    <row r="1350" spans="1:21" ht="43.5" x14ac:dyDescent="0.3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>
        <f t="shared" si="105"/>
        <v>101.8723404255319</v>
      </c>
      <c r="P1350">
        <f t="shared" si="106"/>
        <v>102</v>
      </c>
      <c r="Q1350" s="16">
        <f t="shared" si="107"/>
        <v>230.19230769230768</v>
      </c>
      <c r="R1350" s="9" t="s">
        <v>8327</v>
      </c>
      <c r="S1350" t="s">
        <v>8328</v>
      </c>
      <c r="T1350" s="13">
        <f t="shared" si="108"/>
        <v>41963.506168981476</v>
      </c>
      <c r="U1350" s="13">
        <f t="shared" si="109"/>
        <v>41991.506168981476</v>
      </c>
    </row>
    <row r="1351" spans="1:21" ht="43.5" x14ac:dyDescent="0.3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>
        <f t="shared" si="105"/>
        <v>204.2</v>
      </c>
      <c r="P1351">
        <f t="shared" si="106"/>
        <v>205</v>
      </c>
      <c r="Q1351" s="16">
        <f t="shared" si="107"/>
        <v>59.360465116279073</v>
      </c>
      <c r="R1351" s="9" t="s">
        <v>8327</v>
      </c>
      <c r="S1351" t="s">
        <v>8328</v>
      </c>
      <c r="T1351" s="13">
        <f t="shared" si="108"/>
        <v>42317.33258101852</v>
      </c>
      <c r="U1351" s="13">
        <f t="shared" si="109"/>
        <v>42354.290972222225</v>
      </c>
    </row>
    <row r="1352" spans="1:21" ht="43.5" x14ac:dyDescent="0.3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>
        <f t="shared" si="105"/>
        <v>104.05</v>
      </c>
      <c r="P1352">
        <f t="shared" si="106"/>
        <v>105</v>
      </c>
      <c r="Q1352" s="16">
        <f t="shared" si="107"/>
        <v>66.698717948717942</v>
      </c>
      <c r="R1352" s="9" t="s">
        <v>8327</v>
      </c>
      <c r="S1352" t="s">
        <v>8328</v>
      </c>
      <c r="T1352" s="13">
        <f t="shared" si="108"/>
        <v>42334.013124999998</v>
      </c>
      <c r="U1352" s="13">
        <f t="shared" si="109"/>
        <v>42364.013124999998</v>
      </c>
    </row>
    <row r="1353" spans="1:21" ht="29" x14ac:dyDescent="0.3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>
        <f t="shared" si="105"/>
        <v>101.265</v>
      </c>
      <c r="P1353">
        <f t="shared" si="106"/>
        <v>102</v>
      </c>
      <c r="Q1353" s="16">
        <f t="shared" si="107"/>
        <v>168.77500000000001</v>
      </c>
      <c r="R1353" s="9" t="s">
        <v>8327</v>
      </c>
      <c r="S1353" t="s">
        <v>8328</v>
      </c>
      <c r="T1353" s="13">
        <f t="shared" si="108"/>
        <v>42382.74009259259</v>
      </c>
      <c r="U1353" s="13">
        <f t="shared" si="109"/>
        <v>42412.74009259259</v>
      </c>
    </row>
    <row r="1354" spans="1:21" ht="58" x14ac:dyDescent="0.3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>
        <f t="shared" si="105"/>
        <v>136.13999999999999</v>
      </c>
      <c r="P1354">
        <f t="shared" si="106"/>
        <v>137</v>
      </c>
      <c r="Q1354" s="16">
        <f t="shared" si="107"/>
        <v>59.973568281938327</v>
      </c>
      <c r="R1354" s="9" t="s">
        <v>8327</v>
      </c>
      <c r="S1354" t="s">
        <v>8328</v>
      </c>
      <c r="T1354" s="13">
        <f t="shared" si="108"/>
        <v>42200.578310185185</v>
      </c>
      <c r="U1354" s="13">
        <f t="shared" si="109"/>
        <v>42252.165972222225</v>
      </c>
    </row>
    <row r="1355" spans="1:21" ht="43.5" x14ac:dyDescent="0.3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>
        <f t="shared" si="105"/>
        <v>133.6</v>
      </c>
      <c r="P1355">
        <f t="shared" si="106"/>
        <v>134</v>
      </c>
      <c r="Q1355" s="16">
        <f t="shared" si="107"/>
        <v>31.80952380952381</v>
      </c>
      <c r="R1355" s="9" t="s">
        <v>8327</v>
      </c>
      <c r="S1355" t="s">
        <v>8328</v>
      </c>
      <c r="T1355" s="13">
        <f t="shared" si="108"/>
        <v>41309.11791666667</v>
      </c>
      <c r="U1355" s="13">
        <f t="shared" si="109"/>
        <v>41344</v>
      </c>
    </row>
    <row r="1356" spans="1:21" ht="43.5" x14ac:dyDescent="0.3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>
        <f t="shared" si="105"/>
        <v>130.25</v>
      </c>
      <c r="P1356">
        <f t="shared" si="106"/>
        <v>131</v>
      </c>
      <c r="Q1356" s="16">
        <f t="shared" si="107"/>
        <v>24.421875</v>
      </c>
      <c r="R1356" s="9" t="s">
        <v>8327</v>
      </c>
      <c r="S1356" t="s">
        <v>8328</v>
      </c>
      <c r="T1356" s="13">
        <f t="shared" si="108"/>
        <v>42502.807627314818</v>
      </c>
      <c r="U1356" s="13">
        <f t="shared" si="109"/>
        <v>42532.807627314818</v>
      </c>
    </row>
    <row r="1357" spans="1:21" ht="58" x14ac:dyDescent="0.3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>
        <f t="shared" si="105"/>
        <v>122.67999999999999</v>
      </c>
      <c r="P1357">
        <f t="shared" si="106"/>
        <v>123</v>
      </c>
      <c r="Q1357" s="16">
        <f t="shared" si="107"/>
        <v>25.347107438016529</v>
      </c>
      <c r="R1357" s="9" t="s">
        <v>8327</v>
      </c>
      <c r="S1357" t="s">
        <v>8328</v>
      </c>
      <c r="T1357" s="13">
        <f t="shared" si="108"/>
        <v>41213.254687499997</v>
      </c>
      <c r="U1357" s="13">
        <f t="shared" si="109"/>
        <v>41243.416666666664</v>
      </c>
    </row>
    <row r="1358" spans="1:21" ht="43.5" x14ac:dyDescent="0.3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>
        <f t="shared" si="105"/>
        <v>182.81058823529412</v>
      </c>
      <c r="P1358">
        <f t="shared" si="106"/>
        <v>183</v>
      </c>
      <c r="Q1358" s="16">
        <f t="shared" si="107"/>
        <v>71.443218390804603</v>
      </c>
      <c r="R1358" s="9" t="s">
        <v>8327</v>
      </c>
      <c r="S1358" t="s">
        <v>8328</v>
      </c>
      <c r="T1358" s="13">
        <f t="shared" si="108"/>
        <v>41430.038888888892</v>
      </c>
      <c r="U1358" s="13">
        <f t="shared" si="109"/>
        <v>41460.038888888892</v>
      </c>
    </row>
    <row r="1359" spans="1:21" ht="43.5" x14ac:dyDescent="0.3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>
        <f t="shared" si="105"/>
        <v>125.29999999999998</v>
      </c>
      <c r="P1359">
        <f t="shared" si="106"/>
        <v>126</v>
      </c>
      <c r="Q1359" s="16">
        <f t="shared" si="107"/>
        <v>38.553846153846152</v>
      </c>
      <c r="R1359" s="9" t="s">
        <v>8327</v>
      </c>
      <c r="S1359" t="s">
        <v>8328</v>
      </c>
      <c r="T1359" s="13">
        <f t="shared" si="108"/>
        <v>41304.962233796294</v>
      </c>
      <c r="U1359" s="13">
        <f t="shared" si="109"/>
        <v>41334.249305555553</v>
      </c>
    </row>
    <row r="1360" spans="1:21" ht="43.5" x14ac:dyDescent="0.3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>
        <f t="shared" si="105"/>
        <v>111.66666666666667</v>
      </c>
      <c r="P1360">
        <f t="shared" si="106"/>
        <v>112</v>
      </c>
      <c r="Q1360" s="16">
        <f t="shared" si="107"/>
        <v>68.367346938775512</v>
      </c>
      <c r="R1360" s="9" t="s">
        <v>8327</v>
      </c>
      <c r="S1360" t="s">
        <v>8328</v>
      </c>
      <c r="T1360" s="13">
        <f t="shared" si="108"/>
        <v>40689.570868055554</v>
      </c>
      <c r="U1360" s="13">
        <f t="shared" si="109"/>
        <v>40719.570868055554</v>
      </c>
    </row>
    <row r="1361" spans="1:21" ht="43.5" x14ac:dyDescent="0.3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>
        <f t="shared" si="105"/>
        <v>115.75757575757575</v>
      </c>
      <c r="P1361">
        <f t="shared" si="106"/>
        <v>116</v>
      </c>
      <c r="Q1361" s="16">
        <f t="shared" si="107"/>
        <v>40.210526315789473</v>
      </c>
      <c r="R1361" s="9" t="s">
        <v>8327</v>
      </c>
      <c r="S1361" t="s">
        <v>8328</v>
      </c>
      <c r="T1361" s="13">
        <f t="shared" si="108"/>
        <v>40668.814699074072</v>
      </c>
      <c r="U1361" s="13">
        <f t="shared" si="109"/>
        <v>40730.814699074072</v>
      </c>
    </row>
    <row r="1362" spans="1:21" ht="29" x14ac:dyDescent="0.3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>
        <f t="shared" si="105"/>
        <v>173.2</v>
      </c>
      <c r="P1362">
        <f t="shared" si="106"/>
        <v>174</v>
      </c>
      <c r="Q1362" s="16">
        <f t="shared" si="107"/>
        <v>32.074074074074076</v>
      </c>
      <c r="R1362" s="9" t="s">
        <v>8327</v>
      </c>
      <c r="S1362" t="s">
        <v>8328</v>
      </c>
      <c r="T1362" s="13">
        <f t="shared" si="108"/>
        <v>41095.900694444441</v>
      </c>
      <c r="U1362" s="13">
        <f t="shared" si="109"/>
        <v>41123.900694444441</v>
      </c>
    </row>
    <row r="1363" spans="1:21" ht="43.5" x14ac:dyDescent="0.3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>
        <f t="shared" si="105"/>
        <v>125.98333333333333</v>
      </c>
      <c r="P1363">
        <f t="shared" si="106"/>
        <v>126</v>
      </c>
      <c r="Q1363" s="16">
        <f t="shared" si="107"/>
        <v>28.632575757575758</v>
      </c>
      <c r="R1363" s="9" t="s">
        <v>8327</v>
      </c>
      <c r="S1363" t="s">
        <v>8328</v>
      </c>
      <c r="T1363" s="13">
        <f t="shared" si="108"/>
        <v>41781.717268518521</v>
      </c>
      <c r="U1363" s="13">
        <f t="shared" si="109"/>
        <v>41811.717268518521</v>
      </c>
    </row>
    <row r="1364" spans="1:21" ht="43.5" x14ac:dyDescent="0.3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>
        <f t="shared" si="105"/>
        <v>109.1</v>
      </c>
      <c r="P1364">
        <f t="shared" si="106"/>
        <v>110</v>
      </c>
      <c r="Q1364" s="16">
        <f t="shared" si="107"/>
        <v>43.64</v>
      </c>
      <c r="R1364" s="9" t="s">
        <v>8327</v>
      </c>
      <c r="S1364" t="s">
        <v>8328</v>
      </c>
      <c r="T1364" s="13">
        <f t="shared" si="108"/>
        <v>41464.934386574074</v>
      </c>
      <c r="U1364" s="13">
        <f t="shared" si="109"/>
        <v>41524.934386574074</v>
      </c>
    </row>
    <row r="1365" spans="1:21" ht="43.5" x14ac:dyDescent="0.3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>
        <f t="shared" si="105"/>
        <v>100</v>
      </c>
      <c r="P1365">
        <f t="shared" si="106"/>
        <v>100</v>
      </c>
      <c r="Q1365" s="16">
        <f t="shared" si="107"/>
        <v>40</v>
      </c>
      <c r="R1365" s="9" t="s">
        <v>8327</v>
      </c>
      <c r="S1365" t="s">
        <v>8328</v>
      </c>
      <c r="T1365" s="13">
        <f t="shared" si="108"/>
        <v>42396.8440625</v>
      </c>
      <c r="U1365" s="13">
        <f t="shared" si="109"/>
        <v>42415.332638888889</v>
      </c>
    </row>
    <row r="1366" spans="1:21" ht="58" x14ac:dyDescent="0.3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>
        <f t="shared" si="105"/>
        <v>118.64285714285714</v>
      </c>
      <c r="P1366">
        <f t="shared" si="106"/>
        <v>119</v>
      </c>
      <c r="Q1366" s="16">
        <f t="shared" si="107"/>
        <v>346.04166666666669</v>
      </c>
      <c r="R1366" s="9" t="s">
        <v>8330</v>
      </c>
      <c r="S1366" t="s">
        <v>8331</v>
      </c>
      <c r="T1366" s="13">
        <f t="shared" si="108"/>
        <v>41951.695671296293</v>
      </c>
      <c r="U1366" s="13">
        <f t="shared" si="109"/>
        <v>42011.6956712963</v>
      </c>
    </row>
    <row r="1367" spans="1:21" ht="43.5" x14ac:dyDescent="0.3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>
        <f t="shared" si="105"/>
        <v>100.26666666666667</v>
      </c>
      <c r="P1367">
        <f t="shared" si="106"/>
        <v>101</v>
      </c>
      <c r="Q1367" s="16">
        <f t="shared" si="107"/>
        <v>81.739130434782609</v>
      </c>
      <c r="R1367" s="9" t="s">
        <v>8330</v>
      </c>
      <c r="S1367" t="s">
        <v>8331</v>
      </c>
      <c r="T1367" s="13">
        <f t="shared" si="108"/>
        <v>42049.733240740738</v>
      </c>
      <c r="U1367" s="13">
        <f t="shared" si="109"/>
        <v>42079.691574074073</v>
      </c>
    </row>
    <row r="1368" spans="1:21" x14ac:dyDescent="0.3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>
        <f t="shared" si="105"/>
        <v>126.48920000000001</v>
      </c>
      <c r="P1368">
        <f t="shared" si="106"/>
        <v>127</v>
      </c>
      <c r="Q1368" s="16">
        <f t="shared" si="107"/>
        <v>64.535306122448986</v>
      </c>
      <c r="R1368" s="9" t="s">
        <v>8330</v>
      </c>
      <c r="S1368" t="s">
        <v>8331</v>
      </c>
      <c r="T1368" s="13">
        <f t="shared" si="108"/>
        <v>41924.996099537035</v>
      </c>
      <c r="U1368" s="13">
        <f t="shared" si="109"/>
        <v>41970.037766203706</v>
      </c>
    </row>
    <row r="1369" spans="1:21" ht="43.5" x14ac:dyDescent="0.3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>
        <f t="shared" si="105"/>
        <v>114.26</v>
      </c>
      <c r="P1369">
        <f t="shared" si="106"/>
        <v>115</v>
      </c>
      <c r="Q1369" s="16">
        <f t="shared" si="107"/>
        <v>63.477777777777774</v>
      </c>
      <c r="R1369" s="9" t="s">
        <v>8330</v>
      </c>
      <c r="S1369" t="s">
        <v>8331</v>
      </c>
      <c r="T1369" s="13">
        <f t="shared" si="108"/>
        <v>42292.002893518518</v>
      </c>
      <c r="U1369" s="13">
        <f t="shared" si="109"/>
        <v>42322.044560185182</v>
      </c>
    </row>
    <row r="1370" spans="1:21" ht="43.5" x14ac:dyDescent="0.3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>
        <f t="shared" si="105"/>
        <v>110.7</v>
      </c>
      <c r="P1370">
        <f t="shared" si="106"/>
        <v>111</v>
      </c>
      <c r="Q1370" s="16">
        <f t="shared" si="107"/>
        <v>63.620689655172413</v>
      </c>
      <c r="R1370" s="9" t="s">
        <v>8330</v>
      </c>
      <c r="S1370" t="s">
        <v>8331</v>
      </c>
      <c r="T1370" s="13">
        <f t="shared" si="108"/>
        <v>42146.190902777773</v>
      </c>
      <c r="U1370" s="13">
        <f t="shared" si="109"/>
        <v>42170.190902777773</v>
      </c>
    </row>
    <row r="1371" spans="1:21" ht="43.5" x14ac:dyDescent="0.3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>
        <f t="shared" si="105"/>
        <v>105.34805315203954</v>
      </c>
      <c r="P1371">
        <f t="shared" si="106"/>
        <v>106</v>
      </c>
      <c r="Q1371" s="16">
        <f t="shared" si="107"/>
        <v>83.967068965517228</v>
      </c>
      <c r="R1371" s="9" t="s">
        <v>8330</v>
      </c>
      <c r="S1371" t="s">
        <v>8331</v>
      </c>
      <c r="T1371" s="13">
        <f t="shared" si="108"/>
        <v>41710.594282407408</v>
      </c>
      <c r="U1371" s="13">
        <f t="shared" si="109"/>
        <v>41740.594282407408</v>
      </c>
    </row>
    <row r="1372" spans="1:21" ht="29" x14ac:dyDescent="0.3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>
        <f t="shared" si="105"/>
        <v>103.66666666666666</v>
      </c>
      <c r="P1372">
        <f t="shared" si="106"/>
        <v>104</v>
      </c>
      <c r="Q1372" s="16">
        <f t="shared" si="107"/>
        <v>77.75</v>
      </c>
      <c r="R1372" s="9" t="s">
        <v>8330</v>
      </c>
      <c r="S1372" t="s">
        <v>8331</v>
      </c>
      <c r="T1372" s="13">
        <f t="shared" si="108"/>
        <v>41548.00335648148</v>
      </c>
      <c r="U1372" s="13">
        <f t="shared" si="109"/>
        <v>41563.00335648148</v>
      </c>
    </row>
    <row r="1373" spans="1:21" ht="58" x14ac:dyDescent="0.3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>
        <f t="shared" si="105"/>
        <v>107.08672667523933</v>
      </c>
      <c r="P1373">
        <f t="shared" si="106"/>
        <v>108</v>
      </c>
      <c r="Q1373" s="16">
        <f t="shared" si="107"/>
        <v>107.07142857142857</v>
      </c>
      <c r="R1373" s="9" t="s">
        <v>8330</v>
      </c>
      <c r="S1373" t="s">
        <v>8331</v>
      </c>
      <c r="T1373" s="13">
        <f t="shared" si="108"/>
        <v>42101.758587962962</v>
      </c>
      <c r="U1373" s="13">
        <f t="shared" si="109"/>
        <v>42131.758587962962</v>
      </c>
    </row>
    <row r="1374" spans="1:21" ht="29" x14ac:dyDescent="0.3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>
        <f t="shared" si="105"/>
        <v>124</v>
      </c>
      <c r="P1374">
        <f t="shared" si="106"/>
        <v>124</v>
      </c>
      <c r="Q1374" s="16">
        <f t="shared" si="107"/>
        <v>38.75</v>
      </c>
      <c r="R1374" s="9" t="s">
        <v>8330</v>
      </c>
      <c r="S1374" t="s">
        <v>8331</v>
      </c>
      <c r="T1374" s="13">
        <f t="shared" si="108"/>
        <v>41072.739953703705</v>
      </c>
      <c r="U1374" s="13">
        <f t="shared" si="109"/>
        <v>41102.739953703705</v>
      </c>
    </row>
    <row r="1375" spans="1:21" ht="29" x14ac:dyDescent="0.3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>
        <f t="shared" si="105"/>
        <v>105.01</v>
      </c>
      <c r="P1375">
        <f t="shared" si="106"/>
        <v>106</v>
      </c>
      <c r="Q1375" s="16">
        <f t="shared" si="107"/>
        <v>201.94230769230768</v>
      </c>
      <c r="R1375" s="9" t="s">
        <v>8330</v>
      </c>
      <c r="S1375" t="s">
        <v>8331</v>
      </c>
      <c r="T1375" s="13">
        <f t="shared" si="108"/>
        <v>42704.95177083333</v>
      </c>
      <c r="U1375" s="13">
        <f t="shared" si="109"/>
        <v>42734.95177083333</v>
      </c>
    </row>
    <row r="1376" spans="1:21" ht="43.5" x14ac:dyDescent="0.3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>
        <f t="shared" si="105"/>
        <v>189.46666666666667</v>
      </c>
      <c r="P1376">
        <f t="shared" si="106"/>
        <v>190</v>
      </c>
      <c r="Q1376" s="16">
        <f t="shared" si="107"/>
        <v>43.060606060606062</v>
      </c>
      <c r="R1376" s="9" t="s">
        <v>8330</v>
      </c>
      <c r="S1376" t="s">
        <v>8331</v>
      </c>
      <c r="T1376" s="13">
        <f t="shared" si="108"/>
        <v>42424.161898148144</v>
      </c>
      <c r="U1376" s="13">
        <f t="shared" si="109"/>
        <v>42454.12023148148</v>
      </c>
    </row>
    <row r="1377" spans="1:21" ht="58" x14ac:dyDescent="0.3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>
        <f t="shared" si="105"/>
        <v>171.32499999999999</v>
      </c>
      <c r="P1377">
        <f t="shared" si="106"/>
        <v>172</v>
      </c>
      <c r="Q1377" s="16">
        <f t="shared" si="107"/>
        <v>62.871559633027523</v>
      </c>
      <c r="R1377" s="9" t="s">
        <v>8330</v>
      </c>
      <c r="S1377" t="s">
        <v>8331</v>
      </c>
      <c r="T1377" s="13">
        <f t="shared" si="108"/>
        <v>42720.066192129627</v>
      </c>
      <c r="U1377" s="13">
        <f t="shared" si="109"/>
        <v>42750.066192129627</v>
      </c>
    </row>
    <row r="1378" spans="1:21" ht="29" x14ac:dyDescent="0.3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>
        <f t="shared" si="105"/>
        <v>252.48648648648651</v>
      </c>
      <c r="P1378">
        <f t="shared" si="106"/>
        <v>253</v>
      </c>
      <c r="Q1378" s="16">
        <f t="shared" si="107"/>
        <v>55.607142857142854</v>
      </c>
      <c r="R1378" s="9" t="s">
        <v>8330</v>
      </c>
      <c r="S1378" t="s">
        <v>8331</v>
      </c>
      <c r="T1378" s="13">
        <f t="shared" si="108"/>
        <v>42677.669050925921</v>
      </c>
      <c r="U1378" s="13">
        <f t="shared" si="109"/>
        <v>42707.710717592592</v>
      </c>
    </row>
    <row r="1379" spans="1:21" ht="43.5" x14ac:dyDescent="0.3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>
        <f t="shared" si="105"/>
        <v>116.15384615384616</v>
      </c>
      <c r="P1379">
        <f t="shared" si="106"/>
        <v>117</v>
      </c>
      <c r="Q1379" s="16">
        <f t="shared" si="107"/>
        <v>48.70967741935484</v>
      </c>
      <c r="R1379" s="9" t="s">
        <v>8330</v>
      </c>
      <c r="S1379" t="s">
        <v>8331</v>
      </c>
      <c r="T1379" s="13">
        <f t="shared" si="108"/>
        <v>42747.219560185185</v>
      </c>
      <c r="U1379" s="13">
        <f t="shared" si="109"/>
        <v>42769.174305555556</v>
      </c>
    </row>
    <row r="1380" spans="1:21" x14ac:dyDescent="0.3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>
        <f t="shared" si="105"/>
        <v>203.35000000000002</v>
      </c>
      <c r="P1380">
        <f t="shared" si="106"/>
        <v>204</v>
      </c>
      <c r="Q1380" s="16">
        <f t="shared" si="107"/>
        <v>30.578947368421051</v>
      </c>
      <c r="R1380" s="9" t="s">
        <v>8330</v>
      </c>
      <c r="S1380" t="s">
        <v>8331</v>
      </c>
      <c r="T1380" s="13">
        <f t="shared" si="108"/>
        <v>42568.759374999994</v>
      </c>
      <c r="U1380" s="13">
        <f t="shared" si="109"/>
        <v>42583.759374999994</v>
      </c>
    </row>
    <row r="1381" spans="1:21" ht="29" x14ac:dyDescent="0.3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>
        <f t="shared" si="105"/>
        <v>111.60000000000001</v>
      </c>
      <c r="P1381">
        <f t="shared" si="106"/>
        <v>112</v>
      </c>
      <c r="Q1381" s="16">
        <f t="shared" si="107"/>
        <v>73.907284768211923</v>
      </c>
      <c r="R1381" s="9" t="s">
        <v>8330</v>
      </c>
      <c r="S1381" t="s">
        <v>8331</v>
      </c>
      <c r="T1381" s="13">
        <f t="shared" si="108"/>
        <v>42130.491620370376</v>
      </c>
      <c r="U1381" s="13">
        <f t="shared" si="109"/>
        <v>42160.491620370376</v>
      </c>
    </row>
    <row r="1382" spans="1:21" ht="43.5" x14ac:dyDescent="0.3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>
        <f t="shared" si="105"/>
        <v>424</v>
      </c>
      <c r="P1382">
        <f t="shared" si="106"/>
        <v>424</v>
      </c>
      <c r="Q1382" s="16">
        <f t="shared" si="107"/>
        <v>21.2</v>
      </c>
      <c r="R1382" s="9" t="s">
        <v>8330</v>
      </c>
      <c r="S1382" t="s">
        <v>8331</v>
      </c>
      <c r="T1382" s="13">
        <f t="shared" si="108"/>
        <v>42141.762800925921</v>
      </c>
      <c r="U1382" s="13">
        <f t="shared" si="109"/>
        <v>42164.083333333328</v>
      </c>
    </row>
    <row r="1383" spans="1:21" ht="58" x14ac:dyDescent="0.3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>
        <f t="shared" si="105"/>
        <v>107.1</v>
      </c>
      <c r="P1383">
        <f t="shared" si="106"/>
        <v>108</v>
      </c>
      <c r="Q1383" s="16">
        <f t="shared" si="107"/>
        <v>73.356164383561648</v>
      </c>
      <c r="R1383" s="9" t="s">
        <v>8330</v>
      </c>
      <c r="S1383" t="s">
        <v>8331</v>
      </c>
      <c r="T1383" s="13">
        <f t="shared" si="108"/>
        <v>42703.214409722219</v>
      </c>
      <c r="U1383" s="13">
        <f t="shared" si="109"/>
        <v>42733.214409722219</v>
      </c>
    </row>
    <row r="1384" spans="1:21" ht="43.5" x14ac:dyDescent="0.3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>
        <f t="shared" si="105"/>
        <v>104.3625</v>
      </c>
      <c r="P1384">
        <f t="shared" si="106"/>
        <v>105</v>
      </c>
      <c r="Q1384" s="16">
        <f t="shared" si="107"/>
        <v>56.412162162162161</v>
      </c>
      <c r="R1384" s="9" t="s">
        <v>8330</v>
      </c>
      <c r="S1384" t="s">
        <v>8331</v>
      </c>
      <c r="T1384" s="13">
        <f t="shared" si="108"/>
        <v>41370.800185185188</v>
      </c>
      <c r="U1384" s="13">
        <f t="shared" si="109"/>
        <v>41400.800185185188</v>
      </c>
    </row>
    <row r="1385" spans="1:21" ht="43.5" x14ac:dyDescent="0.3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>
        <f t="shared" si="105"/>
        <v>212.40909090909091</v>
      </c>
      <c r="P1385">
        <f t="shared" si="106"/>
        <v>213</v>
      </c>
      <c r="Q1385" s="16">
        <f t="shared" si="107"/>
        <v>50.247311827956992</v>
      </c>
      <c r="R1385" s="9" t="s">
        <v>8330</v>
      </c>
      <c r="S1385" t="s">
        <v>8331</v>
      </c>
      <c r="T1385" s="13">
        <f t="shared" si="108"/>
        <v>42707.074976851851</v>
      </c>
      <c r="U1385" s="13">
        <f t="shared" si="109"/>
        <v>42727.074976851851</v>
      </c>
    </row>
    <row r="1386" spans="1:21" ht="43.5" x14ac:dyDescent="0.3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>
        <f t="shared" si="105"/>
        <v>124.08571428571429</v>
      </c>
      <c r="P1386">
        <f t="shared" si="106"/>
        <v>125</v>
      </c>
      <c r="Q1386" s="16">
        <f t="shared" si="107"/>
        <v>68.936507936507937</v>
      </c>
      <c r="R1386" s="9" t="s">
        <v>8330</v>
      </c>
      <c r="S1386" t="s">
        <v>8331</v>
      </c>
      <c r="T1386" s="13">
        <f t="shared" si="108"/>
        <v>42160.735208333332</v>
      </c>
      <c r="U1386" s="13">
        <f t="shared" si="109"/>
        <v>42190.735208333332</v>
      </c>
    </row>
    <row r="1387" spans="1:21" ht="43.5" x14ac:dyDescent="0.3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>
        <f t="shared" si="105"/>
        <v>110.406125</v>
      </c>
      <c r="P1387">
        <f t="shared" si="106"/>
        <v>111</v>
      </c>
      <c r="Q1387" s="16">
        <f t="shared" si="107"/>
        <v>65.914104477611943</v>
      </c>
      <c r="R1387" s="9" t="s">
        <v>8330</v>
      </c>
      <c r="S1387" t="s">
        <v>8331</v>
      </c>
      <c r="T1387" s="13">
        <f t="shared" si="108"/>
        <v>42433.688900462963</v>
      </c>
      <c r="U1387" s="13">
        <f t="shared" si="109"/>
        <v>42489.507638888885</v>
      </c>
    </row>
    <row r="1388" spans="1:21" ht="29" x14ac:dyDescent="0.3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>
        <f t="shared" si="105"/>
        <v>218.75</v>
      </c>
      <c r="P1388">
        <f t="shared" si="106"/>
        <v>219</v>
      </c>
      <c r="Q1388" s="16">
        <f t="shared" si="107"/>
        <v>62.5</v>
      </c>
      <c r="R1388" s="9" t="s">
        <v>8330</v>
      </c>
      <c r="S1388" t="s">
        <v>8331</v>
      </c>
      <c r="T1388" s="13">
        <f t="shared" si="108"/>
        <v>42184.646863425922</v>
      </c>
      <c r="U1388" s="13">
        <f t="shared" si="109"/>
        <v>42214.646863425922</v>
      </c>
    </row>
    <row r="1389" spans="1:21" ht="43.5" x14ac:dyDescent="0.3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>
        <f t="shared" si="105"/>
        <v>136.625</v>
      </c>
      <c r="P1389">
        <f t="shared" si="106"/>
        <v>137</v>
      </c>
      <c r="Q1389" s="16">
        <f t="shared" si="107"/>
        <v>70.064102564102569</v>
      </c>
      <c r="R1389" s="9" t="s">
        <v>8330</v>
      </c>
      <c r="S1389" t="s">
        <v>8331</v>
      </c>
      <c r="T1389" s="13">
        <f t="shared" si="108"/>
        <v>42126.92123842593</v>
      </c>
      <c r="U1389" s="13">
        <f t="shared" si="109"/>
        <v>42158.1875</v>
      </c>
    </row>
    <row r="1390" spans="1:21" ht="43.5" x14ac:dyDescent="0.3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>
        <f t="shared" si="105"/>
        <v>134.8074</v>
      </c>
      <c r="P1390">
        <f t="shared" si="106"/>
        <v>135</v>
      </c>
      <c r="Q1390" s="16">
        <f t="shared" si="107"/>
        <v>60.181874999999998</v>
      </c>
      <c r="R1390" s="9" t="s">
        <v>8330</v>
      </c>
      <c r="S1390" t="s">
        <v>8331</v>
      </c>
      <c r="T1390" s="13">
        <f t="shared" si="108"/>
        <v>42634.614780092597</v>
      </c>
      <c r="U1390" s="13">
        <f t="shared" si="109"/>
        <v>42660.676388888889</v>
      </c>
    </row>
    <row r="1391" spans="1:21" ht="29" x14ac:dyDescent="0.3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>
        <f t="shared" si="105"/>
        <v>145.4</v>
      </c>
      <c r="P1391">
        <f t="shared" si="106"/>
        <v>146</v>
      </c>
      <c r="Q1391" s="16">
        <f t="shared" si="107"/>
        <v>21.382352941176471</v>
      </c>
      <c r="R1391" s="9" t="s">
        <v>8330</v>
      </c>
      <c r="S1391" t="s">
        <v>8331</v>
      </c>
      <c r="T1391" s="13">
        <f t="shared" si="108"/>
        <v>42565.480983796297</v>
      </c>
      <c r="U1391" s="13">
        <f t="shared" si="109"/>
        <v>42595.480983796297</v>
      </c>
    </row>
    <row r="1392" spans="1:21" ht="43.5" x14ac:dyDescent="0.3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>
        <f t="shared" si="105"/>
        <v>109.10714285714285</v>
      </c>
      <c r="P1392">
        <f t="shared" si="106"/>
        <v>110</v>
      </c>
      <c r="Q1392" s="16">
        <f t="shared" si="107"/>
        <v>160.78947368421052</v>
      </c>
      <c r="R1392" s="9" t="s">
        <v>8330</v>
      </c>
      <c r="S1392" t="s">
        <v>8331</v>
      </c>
      <c r="T1392" s="13">
        <f t="shared" si="108"/>
        <v>42087.803310185183</v>
      </c>
      <c r="U1392" s="13">
        <f t="shared" si="109"/>
        <v>42121.716666666667</v>
      </c>
    </row>
    <row r="1393" spans="1:21" ht="43.5" x14ac:dyDescent="0.3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>
        <f t="shared" si="105"/>
        <v>110.2</v>
      </c>
      <c r="P1393">
        <f t="shared" si="106"/>
        <v>111</v>
      </c>
      <c r="Q1393" s="16">
        <f t="shared" si="107"/>
        <v>42.384615384615387</v>
      </c>
      <c r="R1393" s="9" t="s">
        <v>8330</v>
      </c>
      <c r="S1393" t="s">
        <v>8331</v>
      </c>
      <c r="T1393" s="13">
        <f t="shared" si="108"/>
        <v>42193.650671296295</v>
      </c>
      <c r="U1393" s="13">
        <f t="shared" si="109"/>
        <v>42238.207638888889</v>
      </c>
    </row>
    <row r="1394" spans="1:21" ht="43.5" x14ac:dyDescent="0.3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>
        <f t="shared" si="105"/>
        <v>113.64000000000001</v>
      </c>
      <c r="P1394">
        <f t="shared" si="106"/>
        <v>114</v>
      </c>
      <c r="Q1394" s="16">
        <f t="shared" si="107"/>
        <v>27.317307692307693</v>
      </c>
      <c r="R1394" s="9" t="s">
        <v>8330</v>
      </c>
      <c r="S1394" t="s">
        <v>8331</v>
      </c>
      <c r="T1394" s="13">
        <f t="shared" si="108"/>
        <v>42401.154930555553</v>
      </c>
      <c r="U1394" s="13">
        <f t="shared" si="109"/>
        <v>42432.154930555553</v>
      </c>
    </row>
    <row r="1395" spans="1:21" x14ac:dyDescent="0.3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>
        <f t="shared" si="105"/>
        <v>102.35000000000001</v>
      </c>
      <c r="P1395">
        <f t="shared" si="106"/>
        <v>103</v>
      </c>
      <c r="Q1395" s="16">
        <f t="shared" si="107"/>
        <v>196.82692307692307</v>
      </c>
      <c r="R1395" s="9" t="s">
        <v>8330</v>
      </c>
      <c r="S1395" t="s">
        <v>8331</v>
      </c>
      <c r="T1395" s="13">
        <f t="shared" si="108"/>
        <v>42553.681979166664</v>
      </c>
      <c r="U1395" s="13">
        <f t="shared" si="109"/>
        <v>42583.681979166664</v>
      </c>
    </row>
    <row r="1396" spans="1:21" ht="43.5" x14ac:dyDescent="0.3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>
        <f t="shared" si="105"/>
        <v>122.13333333333334</v>
      </c>
      <c r="P1396">
        <f t="shared" si="106"/>
        <v>123</v>
      </c>
      <c r="Q1396" s="16">
        <f t="shared" si="107"/>
        <v>53.882352941176471</v>
      </c>
      <c r="R1396" s="9" t="s">
        <v>8330</v>
      </c>
      <c r="S1396" t="s">
        <v>8331</v>
      </c>
      <c r="T1396" s="13">
        <f t="shared" si="108"/>
        <v>42752.144976851851</v>
      </c>
      <c r="U1396" s="13">
        <f t="shared" si="109"/>
        <v>42795.125</v>
      </c>
    </row>
    <row r="1397" spans="1:21" x14ac:dyDescent="0.3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>
        <f t="shared" si="105"/>
        <v>111.88571428571427</v>
      </c>
      <c r="P1397">
        <f t="shared" si="106"/>
        <v>112</v>
      </c>
      <c r="Q1397" s="16">
        <f t="shared" si="107"/>
        <v>47.756097560975611</v>
      </c>
      <c r="R1397" s="9" t="s">
        <v>8330</v>
      </c>
      <c r="S1397" t="s">
        <v>8331</v>
      </c>
      <c r="T1397" s="13">
        <f t="shared" si="108"/>
        <v>42719.90834490741</v>
      </c>
      <c r="U1397" s="13">
        <f t="shared" si="109"/>
        <v>42749.90834490741</v>
      </c>
    </row>
    <row r="1398" spans="1:21" ht="58" x14ac:dyDescent="0.3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>
        <f t="shared" si="105"/>
        <v>107.3</v>
      </c>
      <c r="P1398">
        <f t="shared" si="106"/>
        <v>108</v>
      </c>
      <c r="Q1398" s="16">
        <f t="shared" si="107"/>
        <v>88.191780821917803</v>
      </c>
      <c r="R1398" s="9" t="s">
        <v>8330</v>
      </c>
      <c r="S1398" t="s">
        <v>8331</v>
      </c>
      <c r="T1398" s="13">
        <f t="shared" si="108"/>
        <v>42018.99863425926</v>
      </c>
      <c r="U1398" s="13">
        <f t="shared" si="109"/>
        <v>42048.99863425926</v>
      </c>
    </row>
    <row r="1399" spans="1:21" ht="43.5" x14ac:dyDescent="0.3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>
        <f t="shared" si="105"/>
        <v>113.85000000000001</v>
      </c>
      <c r="P1399">
        <f t="shared" si="106"/>
        <v>114</v>
      </c>
      <c r="Q1399" s="16">
        <f t="shared" si="107"/>
        <v>72.056962025316452</v>
      </c>
      <c r="R1399" s="9" t="s">
        <v>8330</v>
      </c>
      <c r="S1399" t="s">
        <v>8331</v>
      </c>
      <c r="T1399" s="13">
        <f t="shared" si="108"/>
        <v>42640.917939814812</v>
      </c>
      <c r="U1399" s="13">
        <f t="shared" si="109"/>
        <v>42670.888194444444</v>
      </c>
    </row>
    <row r="1400" spans="1:21" ht="43.5" x14ac:dyDescent="0.3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>
        <f t="shared" si="105"/>
        <v>109.68181818181819</v>
      </c>
      <c r="P1400">
        <f t="shared" si="106"/>
        <v>110</v>
      </c>
      <c r="Q1400" s="16">
        <f t="shared" si="107"/>
        <v>74.246153846153845</v>
      </c>
      <c r="R1400" s="9" t="s">
        <v>8330</v>
      </c>
      <c r="S1400" t="s">
        <v>8331</v>
      </c>
      <c r="T1400" s="13">
        <f t="shared" si="108"/>
        <v>42526.874236111107</v>
      </c>
      <c r="U1400" s="13">
        <f t="shared" si="109"/>
        <v>42556.874236111107</v>
      </c>
    </row>
    <row r="1401" spans="1:21" ht="43.5" x14ac:dyDescent="0.3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>
        <f t="shared" si="105"/>
        <v>126.14444444444443</v>
      </c>
      <c r="P1401">
        <f t="shared" si="106"/>
        <v>127</v>
      </c>
      <c r="Q1401" s="16">
        <f t="shared" si="107"/>
        <v>61.701086956521742</v>
      </c>
      <c r="R1401" s="9" t="s">
        <v>8330</v>
      </c>
      <c r="S1401" t="s">
        <v>8331</v>
      </c>
      <c r="T1401" s="13">
        <f t="shared" si="108"/>
        <v>41889.004317129627</v>
      </c>
      <c r="U1401" s="13">
        <f t="shared" si="109"/>
        <v>41919.004317129627</v>
      </c>
    </row>
    <row r="1402" spans="1:21" ht="43.5" x14ac:dyDescent="0.3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>
        <f t="shared" si="105"/>
        <v>167.42857142857144</v>
      </c>
      <c r="P1402">
        <f t="shared" si="106"/>
        <v>168</v>
      </c>
      <c r="Q1402" s="16">
        <f t="shared" si="107"/>
        <v>17.235294117647058</v>
      </c>
      <c r="R1402" s="9" t="s">
        <v>8330</v>
      </c>
      <c r="S1402" t="s">
        <v>8331</v>
      </c>
      <c r="T1402" s="13">
        <f t="shared" si="108"/>
        <v>42498.341122685189</v>
      </c>
      <c r="U1402" s="13">
        <f t="shared" si="109"/>
        <v>42533.229166666672</v>
      </c>
    </row>
    <row r="1403" spans="1:21" ht="58" x14ac:dyDescent="0.3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>
        <f t="shared" si="105"/>
        <v>496.52000000000004</v>
      </c>
      <c r="P1403">
        <f t="shared" si="106"/>
        <v>497</v>
      </c>
      <c r="Q1403" s="16">
        <f t="shared" si="107"/>
        <v>51.720833333333331</v>
      </c>
      <c r="R1403" s="9" t="s">
        <v>8330</v>
      </c>
      <c r="S1403" t="s">
        <v>8331</v>
      </c>
      <c r="T1403" s="13">
        <f t="shared" si="108"/>
        <v>41399.99622685185</v>
      </c>
      <c r="U1403" s="13">
        <f t="shared" si="109"/>
        <v>41420.99622685185</v>
      </c>
    </row>
    <row r="1404" spans="1:21" ht="43.5" x14ac:dyDescent="0.3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>
        <f t="shared" si="105"/>
        <v>109.16</v>
      </c>
      <c r="P1404">
        <f t="shared" si="106"/>
        <v>110</v>
      </c>
      <c r="Q1404" s="16">
        <f t="shared" si="107"/>
        <v>24.150442477876105</v>
      </c>
      <c r="R1404" s="9" t="s">
        <v>8330</v>
      </c>
      <c r="S1404" t="s">
        <v>8331</v>
      </c>
      <c r="T1404" s="13">
        <f t="shared" si="108"/>
        <v>42065.053368055553</v>
      </c>
      <c r="U1404" s="13">
        <f t="shared" si="109"/>
        <v>42125.011701388896</v>
      </c>
    </row>
    <row r="1405" spans="1:21" ht="43.5" x14ac:dyDescent="0.3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>
        <f t="shared" si="105"/>
        <v>102.57499999999999</v>
      </c>
      <c r="P1405">
        <f t="shared" si="106"/>
        <v>103</v>
      </c>
      <c r="Q1405" s="16">
        <f t="shared" si="107"/>
        <v>62.166666666666664</v>
      </c>
      <c r="R1405" s="9" t="s">
        <v>8330</v>
      </c>
      <c r="S1405" t="s">
        <v>8331</v>
      </c>
      <c r="T1405" s="13">
        <f t="shared" si="108"/>
        <v>41451.062905092593</v>
      </c>
      <c r="U1405" s="13">
        <f t="shared" si="109"/>
        <v>41481.062905092593</v>
      </c>
    </row>
    <row r="1406" spans="1:21" ht="43.5" x14ac:dyDescent="0.3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>
        <f t="shared" si="105"/>
        <v>1.6620689655172414</v>
      </c>
      <c r="P1406">
        <f t="shared" si="106"/>
        <v>2</v>
      </c>
      <c r="Q1406" s="16">
        <f t="shared" si="107"/>
        <v>48.2</v>
      </c>
      <c r="R1406" s="9" t="s">
        <v>8327</v>
      </c>
      <c r="S1406" t="s">
        <v>8346</v>
      </c>
      <c r="T1406" s="13">
        <f t="shared" si="108"/>
        <v>42032.510243055556</v>
      </c>
      <c r="U1406" s="13">
        <f t="shared" si="109"/>
        <v>42057.510243055556</v>
      </c>
    </row>
    <row r="1407" spans="1:21" ht="29" x14ac:dyDescent="0.3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>
        <f t="shared" si="105"/>
        <v>0.42</v>
      </c>
      <c r="P1407">
        <f t="shared" si="106"/>
        <v>1</v>
      </c>
      <c r="Q1407" s="16">
        <f t="shared" si="107"/>
        <v>6.1764705882352944</v>
      </c>
      <c r="R1407" s="9" t="s">
        <v>8327</v>
      </c>
      <c r="S1407" t="s">
        <v>8346</v>
      </c>
      <c r="T1407" s="13">
        <f t="shared" si="108"/>
        <v>41941.680567129632</v>
      </c>
      <c r="U1407" s="13">
        <f t="shared" si="109"/>
        <v>41971.722233796296</v>
      </c>
    </row>
    <row r="1408" spans="1:21" x14ac:dyDescent="0.3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>
        <f t="shared" si="105"/>
        <v>0.125</v>
      </c>
      <c r="P1408">
        <f t="shared" si="106"/>
        <v>1</v>
      </c>
      <c r="Q1408" s="16">
        <f t="shared" si="107"/>
        <v>5</v>
      </c>
      <c r="R1408" s="9" t="s">
        <v>8327</v>
      </c>
      <c r="S1408" t="s">
        <v>8346</v>
      </c>
      <c r="T1408" s="13">
        <f t="shared" si="108"/>
        <v>42297.432951388888</v>
      </c>
      <c r="U1408" s="13">
        <f t="shared" si="109"/>
        <v>42350.416666666672</v>
      </c>
    </row>
    <row r="1409" spans="1:21" ht="43.5" x14ac:dyDescent="0.3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>
        <f t="shared" si="105"/>
        <v>0.5</v>
      </c>
      <c r="P1409">
        <f t="shared" si="106"/>
        <v>1</v>
      </c>
      <c r="Q1409" s="16">
        <f t="shared" si="107"/>
        <v>7.5</v>
      </c>
      <c r="R1409" s="9" t="s">
        <v>8327</v>
      </c>
      <c r="S1409" t="s">
        <v>8346</v>
      </c>
      <c r="T1409" s="13">
        <f t="shared" si="108"/>
        <v>41838.536782407406</v>
      </c>
      <c r="U1409" s="13">
        <f t="shared" si="109"/>
        <v>41863.536782407406</v>
      </c>
    </row>
    <row r="1410" spans="1:21" ht="43.5" x14ac:dyDescent="0.3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>
        <f t="shared" si="105"/>
        <v>7.1999999999999993</v>
      </c>
      <c r="P1410">
        <f t="shared" si="106"/>
        <v>8</v>
      </c>
      <c r="Q1410" s="16">
        <f t="shared" si="107"/>
        <v>12</v>
      </c>
      <c r="R1410" s="9" t="s">
        <v>8327</v>
      </c>
      <c r="S1410" t="s">
        <v>8346</v>
      </c>
      <c r="T1410" s="13">
        <f t="shared" si="108"/>
        <v>42291.872175925921</v>
      </c>
      <c r="U1410" s="13">
        <f t="shared" si="109"/>
        <v>42321.913842592592</v>
      </c>
    </row>
    <row r="1411" spans="1:21" ht="43.5" x14ac:dyDescent="0.3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>
        <f t="shared" ref="O1411:O1474" si="110">((E1411)/(D1411))*100</f>
        <v>0</v>
      </c>
      <c r="P1411">
        <f t="shared" ref="P1411:P1474" si="111">ROUNDUP(O1411,0)</f>
        <v>0</v>
      </c>
      <c r="Q1411" s="16" t="e">
        <f t="shared" ref="Q1411:Q1474" si="112">E1411/L1411</f>
        <v>#DIV/0!</v>
      </c>
      <c r="R1411" s="9" t="s">
        <v>8327</v>
      </c>
      <c r="S1411" t="s">
        <v>8346</v>
      </c>
      <c r="T1411" s="13">
        <f t="shared" ref="T1411:T1474" si="113">(((J1411/60)/60)/24)+DATE(1970,1,1)</f>
        <v>41945.133506944447</v>
      </c>
      <c r="U1411" s="13">
        <f t="shared" ref="U1411:U1474" si="114">(((I1411/60)/60)/24)+DATE(1970,1,1)</f>
        <v>42005.175173611111</v>
      </c>
    </row>
    <row r="1412" spans="1:21" ht="43.5" x14ac:dyDescent="0.3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>
        <f t="shared" si="110"/>
        <v>1.6666666666666666E-2</v>
      </c>
      <c r="P1412">
        <f t="shared" si="111"/>
        <v>1</v>
      </c>
      <c r="Q1412" s="16">
        <f t="shared" si="112"/>
        <v>1</v>
      </c>
      <c r="R1412" s="9" t="s">
        <v>8327</v>
      </c>
      <c r="S1412" t="s">
        <v>8346</v>
      </c>
      <c r="T1412" s="13">
        <f t="shared" si="113"/>
        <v>42479.318518518514</v>
      </c>
      <c r="U1412" s="13">
        <f t="shared" si="114"/>
        <v>42524.318518518514</v>
      </c>
    </row>
    <row r="1413" spans="1:21" ht="58" x14ac:dyDescent="0.3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>
        <f t="shared" si="110"/>
        <v>0.23333333333333336</v>
      </c>
      <c r="P1413">
        <f t="shared" si="111"/>
        <v>1</v>
      </c>
      <c r="Q1413" s="16">
        <f t="shared" si="112"/>
        <v>2.3333333333333335</v>
      </c>
      <c r="R1413" s="9" t="s">
        <v>8327</v>
      </c>
      <c r="S1413" t="s">
        <v>8346</v>
      </c>
      <c r="T1413" s="13">
        <f t="shared" si="113"/>
        <v>42013.059027777781</v>
      </c>
      <c r="U1413" s="13">
        <f t="shared" si="114"/>
        <v>42041.059027777781</v>
      </c>
    </row>
    <row r="1414" spans="1:21" ht="29" x14ac:dyDescent="0.3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>
        <f t="shared" si="110"/>
        <v>4.5714285714285712</v>
      </c>
      <c r="P1414">
        <f t="shared" si="111"/>
        <v>5</v>
      </c>
      <c r="Q1414" s="16">
        <f t="shared" si="112"/>
        <v>24.615384615384617</v>
      </c>
      <c r="R1414" s="9" t="s">
        <v>8327</v>
      </c>
      <c r="S1414" t="s">
        <v>8346</v>
      </c>
      <c r="T1414" s="13">
        <f t="shared" si="113"/>
        <v>41947.063645833332</v>
      </c>
      <c r="U1414" s="13">
        <f t="shared" si="114"/>
        <v>41977.063645833332</v>
      </c>
    </row>
    <row r="1415" spans="1:21" ht="58" x14ac:dyDescent="0.3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>
        <f t="shared" si="110"/>
        <v>5</v>
      </c>
      <c r="P1415">
        <f t="shared" si="111"/>
        <v>5</v>
      </c>
      <c r="Q1415" s="16">
        <f t="shared" si="112"/>
        <v>100</v>
      </c>
      <c r="R1415" s="9" t="s">
        <v>8327</v>
      </c>
      <c r="S1415" t="s">
        <v>8346</v>
      </c>
      <c r="T1415" s="13">
        <f t="shared" si="113"/>
        <v>42360.437152777777</v>
      </c>
      <c r="U1415" s="13">
        <f t="shared" si="114"/>
        <v>42420.437152777777</v>
      </c>
    </row>
    <row r="1416" spans="1:21" ht="43.5" x14ac:dyDescent="0.3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>
        <f t="shared" si="110"/>
        <v>0.2</v>
      </c>
      <c r="P1416">
        <f t="shared" si="111"/>
        <v>1</v>
      </c>
      <c r="Q1416" s="16">
        <f t="shared" si="112"/>
        <v>1</v>
      </c>
      <c r="R1416" s="9" t="s">
        <v>8327</v>
      </c>
      <c r="S1416" t="s">
        <v>8346</v>
      </c>
      <c r="T1416" s="13">
        <f t="shared" si="113"/>
        <v>42708.25309027778</v>
      </c>
      <c r="U1416" s="13">
        <f t="shared" si="114"/>
        <v>42738.25309027778</v>
      </c>
    </row>
    <row r="1417" spans="1:21" ht="43.5" x14ac:dyDescent="0.3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>
        <f t="shared" si="110"/>
        <v>18.181818181818183</v>
      </c>
      <c r="P1417">
        <f t="shared" si="111"/>
        <v>19</v>
      </c>
      <c r="Q1417" s="16">
        <f t="shared" si="112"/>
        <v>88.888888888888886</v>
      </c>
      <c r="R1417" s="9" t="s">
        <v>8327</v>
      </c>
      <c r="S1417" t="s">
        <v>8346</v>
      </c>
      <c r="T1417" s="13">
        <f t="shared" si="113"/>
        <v>42192.675821759258</v>
      </c>
      <c r="U1417" s="13">
        <f t="shared" si="114"/>
        <v>42232.675821759258</v>
      </c>
    </row>
    <row r="1418" spans="1:21" ht="43.5" x14ac:dyDescent="0.3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>
        <f t="shared" si="110"/>
        <v>0</v>
      </c>
      <c r="P1418">
        <f t="shared" si="111"/>
        <v>0</v>
      </c>
      <c r="Q1418" s="16" t="e">
        <f t="shared" si="112"/>
        <v>#DIV/0!</v>
      </c>
      <c r="R1418" s="9" t="s">
        <v>8327</v>
      </c>
      <c r="S1418" t="s">
        <v>8346</v>
      </c>
      <c r="T1418" s="13">
        <f t="shared" si="113"/>
        <v>42299.926145833335</v>
      </c>
      <c r="U1418" s="13">
        <f t="shared" si="114"/>
        <v>42329.967812499999</v>
      </c>
    </row>
    <row r="1419" spans="1:21" ht="43.5" x14ac:dyDescent="0.3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>
        <f t="shared" si="110"/>
        <v>1.2222222222222223</v>
      </c>
      <c r="P1419">
        <f t="shared" si="111"/>
        <v>2</v>
      </c>
      <c r="Q1419" s="16">
        <f t="shared" si="112"/>
        <v>27.5</v>
      </c>
      <c r="R1419" s="9" t="s">
        <v>8327</v>
      </c>
      <c r="S1419" t="s">
        <v>8346</v>
      </c>
      <c r="T1419" s="13">
        <f t="shared" si="113"/>
        <v>42232.15016203704</v>
      </c>
      <c r="U1419" s="13">
        <f t="shared" si="114"/>
        <v>42262.465972222228</v>
      </c>
    </row>
    <row r="1420" spans="1:21" ht="58" x14ac:dyDescent="0.3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>
        <f t="shared" si="110"/>
        <v>0.2</v>
      </c>
      <c r="P1420">
        <f t="shared" si="111"/>
        <v>1</v>
      </c>
      <c r="Q1420" s="16">
        <f t="shared" si="112"/>
        <v>6</v>
      </c>
      <c r="R1420" s="9" t="s">
        <v>8327</v>
      </c>
      <c r="S1420" t="s">
        <v>8346</v>
      </c>
      <c r="T1420" s="13">
        <f t="shared" si="113"/>
        <v>42395.456412037034</v>
      </c>
      <c r="U1420" s="13">
        <f t="shared" si="114"/>
        <v>42425.456412037034</v>
      </c>
    </row>
    <row r="1421" spans="1:21" ht="58" x14ac:dyDescent="0.3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>
        <f t="shared" si="110"/>
        <v>7.0634920634920633</v>
      </c>
      <c r="P1421">
        <f t="shared" si="111"/>
        <v>8</v>
      </c>
      <c r="Q1421" s="16">
        <f t="shared" si="112"/>
        <v>44.5</v>
      </c>
      <c r="R1421" s="9" t="s">
        <v>8327</v>
      </c>
      <c r="S1421" t="s">
        <v>8346</v>
      </c>
      <c r="T1421" s="13">
        <f t="shared" si="113"/>
        <v>42622.456238425926</v>
      </c>
      <c r="U1421" s="13">
        <f t="shared" si="114"/>
        <v>42652.456238425926</v>
      </c>
    </row>
    <row r="1422" spans="1:21" ht="29" x14ac:dyDescent="0.3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>
        <f t="shared" si="110"/>
        <v>2.7272727272727271</v>
      </c>
      <c r="P1422">
        <f t="shared" si="111"/>
        <v>3</v>
      </c>
      <c r="Q1422" s="16">
        <f t="shared" si="112"/>
        <v>1</v>
      </c>
      <c r="R1422" s="9" t="s">
        <v>8327</v>
      </c>
      <c r="S1422" t="s">
        <v>8346</v>
      </c>
      <c r="T1422" s="13">
        <f t="shared" si="113"/>
        <v>42524.667662037042</v>
      </c>
      <c r="U1422" s="13">
        <f t="shared" si="114"/>
        <v>42549.667662037042</v>
      </c>
    </row>
    <row r="1423" spans="1:21" ht="58" x14ac:dyDescent="0.3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>
        <f t="shared" si="110"/>
        <v>0.1</v>
      </c>
      <c r="P1423">
        <f t="shared" si="111"/>
        <v>1</v>
      </c>
      <c r="Q1423" s="16">
        <f t="shared" si="112"/>
        <v>100</v>
      </c>
      <c r="R1423" s="9" t="s">
        <v>8327</v>
      </c>
      <c r="S1423" t="s">
        <v>8346</v>
      </c>
      <c r="T1423" s="13">
        <f t="shared" si="113"/>
        <v>42013.915613425925</v>
      </c>
      <c r="U1423" s="13">
        <f t="shared" si="114"/>
        <v>42043.915613425925</v>
      </c>
    </row>
    <row r="1424" spans="1:21" ht="43.5" x14ac:dyDescent="0.3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>
        <f t="shared" si="110"/>
        <v>0.104</v>
      </c>
      <c r="P1424">
        <f t="shared" si="111"/>
        <v>1</v>
      </c>
      <c r="Q1424" s="16">
        <f t="shared" si="112"/>
        <v>13</v>
      </c>
      <c r="R1424" s="9" t="s">
        <v>8327</v>
      </c>
      <c r="S1424" t="s">
        <v>8346</v>
      </c>
      <c r="T1424" s="13">
        <f t="shared" si="113"/>
        <v>42604.239629629628</v>
      </c>
      <c r="U1424" s="13">
        <f t="shared" si="114"/>
        <v>42634.239629629628</v>
      </c>
    </row>
    <row r="1425" spans="1:21" ht="43.5" x14ac:dyDescent="0.3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>
        <f t="shared" si="110"/>
        <v>0.33333333333333337</v>
      </c>
      <c r="P1425">
        <f t="shared" si="111"/>
        <v>1</v>
      </c>
      <c r="Q1425" s="16">
        <f t="shared" si="112"/>
        <v>100</v>
      </c>
      <c r="R1425" s="9" t="s">
        <v>8327</v>
      </c>
      <c r="S1425" t="s">
        <v>8346</v>
      </c>
      <c r="T1425" s="13">
        <f t="shared" si="113"/>
        <v>42340.360312500001</v>
      </c>
      <c r="U1425" s="13">
        <f t="shared" si="114"/>
        <v>42370.360312500001</v>
      </c>
    </row>
    <row r="1426" spans="1:21" ht="43.5" x14ac:dyDescent="0.3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>
        <f t="shared" si="110"/>
        <v>20.36</v>
      </c>
      <c r="P1426">
        <f t="shared" si="111"/>
        <v>21</v>
      </c>
      <c r="Q1426" s="16">
        <f t="shared" si="112"/>
        <v>109.07142857142857</v>
      </c>
      <c r="R1426" s="9" t="s">
        <v>8327</v>
      </c>
      <c r="S1426" t="s">
        <v>8346</v>
      </c>
      <c r="T1426" s="13">
        <f t="shared" si="113"/>
        <v>42676.717615740738</v>
      </c>
      <c r="U1426" s="13">
        <f t="shared" si="114"/>
        <v>42689.759282407409</v>
      </c>
    </row>
    <row r="1427" spans="1:21" ht="43.5" x14ac:dyDescent="0.3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>
        <f t="shared" si="110"/>
        <v>0</v>
      </c>
      <c r="P1427">
        <f t="shared" si="111"/>
        <v>0</v>
      </c>
      <c r="Q1427" s="16" t="e">
        <f t="shared" si="112"/>
        <v>#DIV/0!</v>
      </c>
      <c r="R1427" s="9" t="s">
        <v>8327</v>
      </c>
      <c r="S1427" t="s">
        <v>8346</v>
      </c>
      <c r="T1427" s="13">
        <f t="shared" si="113"/>
        <v>42093.131469907406</v>
      </c>
      <c r="U1427" s="13">
        <f t="shared" si="114"/>
        <v>42123.131469907406</v>
      </c>
    </row>
    <row r="1428" spans="1:21" ht="43.5" x14ac:dyDescent="0.3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>
        <f t="shared" si="110"/>
        <v>0</v>
      </c>
      <c r="P1428">
        <f t="shared" si="111"/>
        <v>0</v>
      </c>
      <c r="Q1428" s="16" t="e">
        <f t="shared" si="112"/>
        <v>#DIV/0!</v>
      </c>
      <c r="R1428" s="9" t="s">
        <v>8327</v>
      </c>
      <c r="S1428" t="s">
        <v>8346</v>
      </c>
      <c r="T1428" s="13">
        <f t="shared" si="113"/>
        <v>42180.390277777777</v>
      </c>
      <c r="U1428" s="13">
        <f t="shared" si="114"/>
        <v>42240.390277777777</v>
      </c>
    </row>
    <row r="1429" spans="1:21" ht="58" x14ac:dyDescent="0.3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>
        <f t="shared" si="110"/>
        <v>8.3800000000000008</v>
      </c>
      <c r="P1429">
        <f t="shared" si="111"/>
        <v>9</v>
      </c>
      <c r="Q1429" s="16">
        <f t="shared" si="112"/>
        <v>104.75</v>
      </c>
      <c r="R1429" s="9" t="s">
        <v>8327</v>
      </c>
      <c r="S1429" t="s">
        <v>8346</v>
      </c>
      <c r="T1429" s="13">
        <f t="shared" si="113"/>
        <v>42601.851678240739</v>
      </c>
      <c r="U1429" s="13">
        <f t="shared" si="114"/>
        <v>42631.851678240739</v>
      </c>
    </row>
    <row r="1430" spans="1:21" ht="43.5" x14ac:dyDescent="0.3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>
        <f t="shared" si="110"/>
        <v>4.5</v>
      </c>
      <c r="P1430">
        <f t="shared" si="111"/>
        <v>5</v>
      </c>
      <c r="Q1430" s="16">
        <f t="shared" si="112"/>
        <v>15</v>
      </c>
      <c r="R1430" s="9" t="s">
        <v>8327</v>
      </c>
      <c r="S1430" t="s">
        <v>8346</v>
      </c>
      <c r="T1430" s="13">
        <f t="shared" si="113"/>
        <v>42432.379826388889</v>
      </c>
      <c r="U1430" s="13">
        <f t="shared" si="114"/>
        <v>42462.338159722218</v>
      </c>
    </row>
    <row r="1431" spans="1:21" ht="43.5" x14ac:dyDescent="0.3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>
        <f t="shared" si="110"/>
        <v>0</v>
      </c>
      <c r="P1431">
        <f t="shared" si="111"/>
        <v>0</v>
      </c>
      <c r="Q1431" s="16" t="e">
        <f t="shared" si="112"/>
        <v>#DIV/0!</v>
      </c>
      <c r="R1431" s="9" t="s">
        <v>8327</v>
      </c>
      <c r="S1431" t="s">
        <v>8346</v>
      </c>
      <c r="T1431" s="13">
        <f t="shared" si="113"/>
        <v>42074.060671296291</v>
      </c>
      <c r="U1431" s="13">
        <f t="shared" si="114"/>
        <v>42104.060671296291</v>
      </c>
    </row>
    <row r="1432" spans="1:21" ht="43.5" x14ac:dyDescent="0.3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>
        <f t="shared" si="110"/>
        <v>8.06</v>
      </c>
      <c r="P1432">
        <f t="shared" si="111"/>
        <v>9</v>
      </c>
      <c r="Q1432" s="16">
        <f t="shared" si="112"/>
        <v>80.599999999999994</v>
      </c>
      <c r="R1432" s="9" t="s">
        <v>8327</v>
      </c>
      <c r="S1432" t="s">
        <v>8346</v>
      </c>
      <c r="T1432" s="13">
        <f t="shared" si="113"/>
        <v>41961.813518518517</v>
      </c>
      <c r="U1432" s="13">
        <f t="shared" si="114"/>
        <v>41992.813518518517</v>
      </c>
    </row>
    <row r="1433" spans="1:21" ht="58" x14ac:dyDescent="0.3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>
        <f t="shared" si="110"/>
        <v>31.94705882352941</v>
      </c>
      <c r="P1433">
        <f t="shared" si="111"/>
        <v>32</v>
      </c>
      <c r="Q1433" s="16">
        <f t="shared" si="112"/>
        <v>115.55319148936171</v>
      </c>
      <c r="R1433" s="9" t="s">
        <v>8327</v>
      </c>
      <c r="S1433" t="s">
        <v>8346</v>
      </c>
      <c r="T1433" s="13">
        <f t="shared" si="113"/>
        <v>42304.210833333331</v>
      </c>
      <c r="U1433" s="13">
        <f t="shared" si="114"/>
        <v>42334.252500000002</v>
      </c>
    </row>
    <row r="1434" spans="1:21" ht="58" x14ac:dyDescent="0.3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>
        <f t="shared" si="110"/>
        <v>0</v>
      </c>
      <c r="P1434">
        <f t="shared" si="111"/>
        <v>0</v>
      </c>
      <c r="Q1434" s="16" t="e">
        <f t="shared" si="112"/>
        <v>#DIV/0!</v>
      </c>
      <c r="R1434" s="9" t="s">
        <v>8327</v>
      </c>
      <c r="S1434" t="s">
        <v>8346</v>
      </c>
      <c r="T1434" s="13">
        <f t="shared" si="113"/>
        <v>42175.780416666668</v>
      </c>
      <c r="U1434" s="13">
        <f t="shared" si="114"/>
        <v>42205.780416666668</v>
      </c>
    </row>
    <row r="1435" spans="1:21" ht="43.5" x14ac:dyDescent="0.3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>
        <f t="shared" si="110"/>
        <v>6.708333333333333</v>
      </c>
      <c r="P1435">
        <f t="shared" si="111"/>
        <v>7</v>
      </c>
      <c r="Q1435" s="16">
        <f t="shared" si="112"/>
        <v>80.5</v>
      </c>
      <c r="R1435" s="9" t="s">
        <v>8327</v>
      </c>
      <c r="S1435" t="s">
        <v>8346</v>
      </c>
      <c r="T1435" s="13">
        <f t="shared" si="113"/>
        <v>42673.625868055555</v>
      </c>
      <c r="U1435" s="13">
        <f t="shared" si="114"/>
        <v>42714.458333333328</v>
      </c>
    </row>
    <row r="1436" spans="1:21" ht="43.5" x14ac:dyDescent="0.3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>
        <f t="shared" si="110"/>
        <v>9.9878048780487809</v>
      </c>
      <c r="P1436">
        <f t="shared" si="111"/>
        <v>10</v>
      </c>
      <c r="Q1436" s="16">
        <f t="shared" si="112"/>
        <v>744.5454545454545</v>
      </c>
      <c r="R1436" s="9" t="s">
        <v>8327</v>
      </c>
      <c r="S1436" t="s">
        <v>8346</v>
      </c>
      <c r="T1436" s="13">
        <f t="shared" si="113"/>
        <v>42142.767106481479</v>
      </c>
      <c r="U1436" s="13">
        <f t="shared" si="114"/>
        <v>42163.625</v>
      </c>
    </row>
    <row r="1437" spans="1:21" ht="43.5" x14ac:dyDescent="0.3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>
        <f t="shared" si="110"/>
        <v>0.1</v>
      </c>
      <c r="P1437">
        <f t="shared" si="111"/>
        <v>1</v>
      </c>
      <c r="Q1437" s="16">
        <f t="shared" si="112"/>
        <v>7.5</v>
      </c>
      <c r="R1437" s="9" t="s">
        <v>8327</v>
      </c>
      <c r="S1437" t="s">
        <v>8346</v>
      </c>
      <c r="T1437" s="13">
        <f t="shared" si="113"/>
        <v>42258.780324074076</v>
      </c>
      <c r="U1437" s="13">
        <f t="shared" si="114"/>
        <v>42288.780324074076</v>
      </c>
    </row>
    <row r="1438" spans="1:21" ht="58" x14ac:dyDescent="0.3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>
        <f t="shared" si="110"/>
        <v>0.77</v>
      </c>
      <c r="P1438">
        <f t="shared" si="111"/>
        <v>1</v>
      </c>
      <c r="Q1438" s="16">
        <f t="shared" si="112"/>
        <v>38.5</v>
      </c>
      <c r="R1438" s="9" t="s">
        <v>8327</v>
      </c>
      <c r="S1438" t="s">
        <v>8346</v>
      </c>
      <c r="T1438" s="13">
        <f t="shared" si="113"/>
        <v>42391.35019675926</v>
      </c>
      <c r="U1438" s="13">
        <f t="shared" si="114"/>
        <v>42421.35019675926</v>
      </c>
    </row>
    <row r="1439" spans="1:21" ht="58" x14ac:dyDescent="0.3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>
        <f t="shared" si="110"/>
        <v>26.900000000000002</v>
      </c>
      <c r="P1439">
        <f t="shared" si="111"/>
        <v>27</v>
      </c>
      <c r="Q1439" s="16">
        <f t="shared" si="112"/>
        <v>36.68181818181818</v>
      </c>
      <c r="R1439" s="9" t="s">
        <v>8327</v>
      </c>
      <c r="S1439" t="s">
        <v>8346</v>
      </c>
      <c r="T1439" s="13">
        <f t="shared" si="113"/>
        <v>41796.531701388885</v>
      </c>
      <c r="U1439" s="13">
        <f t="shared" si="114"/>
        <v>41833.207638888889</v>
      </c>
    </row>
    <row r="1440" spans="1:21" ht="43.5" x14ac:dyDescent="0.3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>
        <f t="shared" si="110"/>
        <v>3</v>
      </c>
      <c r="P1440">
        <f t="shared" si="111"/>
        <v>3</v>
      </c>
      <c r="Q1440" s="16">
        <f t="shared" si="112"/>
        <v>75</v>
      </c>
      <c r="R1440" s="9" t="s">
        <v>8327</v>
      </c>
      <c r="S1440" t="s">
        <v>8346</v>
      </c>
      <c r="T1440" s="13">
        <f t="shared" si="113"/>
        <v>42457.871516203704</v>
      </c>
      <c r="U1440" s="13">
        <f t="shared" si="114"/>
        <v>42487.579861111109</v>
      </c>
    </row>
    <row r="1441" spans="1:21" ht="43.5" x14ac:dyDescent="0.3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>
        <f t="shared" si="110"/>
        <v>6.6055045871559637</v>
      </c>
      <c r="P1441">
        <f t="shared" si="111"/>
        <v>7</v>
      </c>
      <c r="Q1441" s="16">
        <f t="shared" si="112"/>
        <v>30</v>
      </c>
      <c r="R1441" s="9" t="s">
        <v>8327</v>
      </c>
      <c r="S1441" t="s">
        <v>8346</v>
      </c>
      <c r="T1441" s="13">
        <f t="shared" si="113"/>
        <v>42040.829872685179</v>
      </c>
      <c r="U1441" s="13">
        <f t="shared" si="114"/>
        <v>42070.829872685179</v>
      </c>
    </row>
    <row r="1442" spans="1:21" ht="43.5" x14ac:dyDescent="0.3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>
        <f t="shared" si="110"/>
        <v>7.6923076923076927E-3</v>
      </c>
      <c r="P1442">
        <f t="shared" si="111"/>
        <v>1</v>
      </c>
      <c r="Q1442" s="16">
        <f t="shared" si="112"/>
        <v>1</v>
      </c>
      <c r="R1442" s="9" t="s">
        <v>8327</v>
      </c>
      <c r="S1442" t="s">
        <v>8346</v>
      </c>
      <c r="T1442" s="13">
        <f t="shared" si="113"/>
        <v>42486.748414351852</v>
      </c>
      <c r="U1442" s="13">
        <f t="shared" si="114"/>
        <v>42516.748414351852</v>
      </c>
    </row>
    <row r="1443" spans="1:21" ht="58" x14ac:dyDescent="0.3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>
        <f t="shared" si="110"/>
        <v>1.1222222222222222</v>
      </c>
      <c r="P1443">
        <f t="shared" si="111"/>
        <v>2</v>
      </c>
      <c r="Q1443" s="16">
        <f t="shared" si="112"/>
        <v>673.33333333333337</v>
      </c>
      <c r="R1443" s="9" t="s">
        <v>8327</v>
      </c>
      <c r="S1443" t="s">
        <v>8346</v>
      </c>
      <c r="T1443" s="13">
        <f t="shared" si="113"/>
        <v>42198.765844907408</v>
      </c>
      <c r="U1443" s="13">
        <f t="shared" si="114"/>
        <v>42258.765844907408</v>
      </c>
    </row>
    <row r="1444" spans="1:21" ht="43.5" x14ac:dyDescent="0.3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>
        <f t="shared" si="110"/>
        <v>0</v>
      </c>
      <c r="P1444">
        <f t="shared" si="111"/>
        <v>0</v>
      </c>
      <c r="Q1444" s="16" t="e">
        <f t="shared" si="112"/>
        <v>#DIV/0!</v>
      </c>
      <c r="R1444" s="9" t="s">
        <v>8327</v>
      </c>
      <c r="S1444" t="s">
        <v>8346</v>
      </c>
      <c r="T1444" s="13">
        <f t="shared" si="113"/>
        <v>42485.64534722222</v>
      </c>
      <c r="U1444" s="13">
        <f t="shared" si="114"/>
        <v>42515.64534722222</v>
      </c>
    </row>
    <row r="1445" spans="1:21" ht="43.5" x14ac:dyDescent="0.3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>
        <f t="shared" si="110"/>
        <v>0</v>
      </c>
      <c r="P1445">
        <f t="shared" si="111"/>
        <v>0</v>
      </c>
      <c r="Q1445" s="16" t="e">
        <f t="shared" si="112"/>
        <v>#DIV/0!</v>
      </c>
      <c r="R1445" s="9" t="s">
        <v>8327</v>
      </c>
      <c r="S1445" t="s">
        <v>8346</v>
      </c>
      <c r="T1445" s="13">
        <f t="shared" si="113"/>
        <v>42707.926030092596</v>
      </c>
      <c r="U1445" s="13">
        <f t="shared" si="114"/>
        <v>42737.926030092596</v>
      </c>
    </row>
    <row r="1446" spans="1:21" ht="43.5" x14ac:dyDescent="0.3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>
        <f t="shared" si="110"/>
        <v>0</v>
      </c>
      <c r="P1446">
        <f t="shared" si="111"/>
        <v>0</v>
      </c>
      <c r="Q1446" s="16" t="e">
        <f t="shared" si="112"/>
        <v>#DIV/0!</v>
      </c>
      <c r="R1446" s="9" t="s">
        <v>8327</v>
      </c>
      <c r="S1446" t="s">
        <v>8346</v>
      </c>
      <c r="T1446" s="13">
        <f t="shared" si="113"/>
        <v>42199.873402777783</v>
      </c>
      <c r="U1446" s="13">
        <f t="shared" si="114"/>
        <v>42259.873402777783</v>
      </c>
    </row>
    <row r="1447" spans="1:21" ht="43.5" x14ac:dyDescent="0.3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>
        <f t="shared" si="110"/>
        <v>0</v>
      </c>
      <c r="P1447">
        <f t="shared" si="111"/>
        <v>0</v>
      </c>
      <c r="Q1447" s="16" t="e">
        <f t="shared" si="112"/>
        <v>#DIV/0!</v>
      </c>
      <c r="R1447" s="9" t="s">
        <v>8327</v>
      </c>
      <c r="S1447" t="s">
        <v>8346</v>
      </c>
      <c r="T1447" s="13">
        <f t="shared" si="113"/>
        <v>42139.542303240742</v>
      </c>
      <c r="U1447" s="13">
        <f t="shared" si="114"/>
        <v>42169.542303240742</v>
      </c>
    </row>
    <row r="1448" spans="1:21" ht="43.5" x14ac:dyDescent="0.3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>
        <f t="shared" si="110"/>
        <v>0</v>
      </c>
      <c r="P1448">
        <f t="shared" si="111"/>
        <v>0</v>
      </c>
      <c r="Q1448" s="16" t="e">
        <f t="shared" si="112"/>
        <v>#DIV/0!</v>
      </c>
      <c r="R1448" s="9" t="s">
        <v>8327</v>
      </c>
      <c r="S1448" t="s">
        <v>8346</v>
      </c>
      <c r="T1448" s="13">
        <f t="shared" si="113"/>
        <v>42461.447662037041</v>
      </c>
      <c r="U1448" s="13">
        <f t="shared" si="114"/>
        <v>42481.447662037041</v>
      </c>
    </row>
    <row r="1449" spans="1:21" ht="29" x14ac:dyDescent="0.3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>
        <f t="shared" si="110"/>
        <v>1.4999999999999999E-2</v>
      </c>
      <c r="P1449">
        <f t="shared" si="111"/>
        <v>1</v>
      </c>
      <c r="Q1449" s="16">
        <f t="shared" si="112"/>
        <v>25</v>
      </c>
      <c r="R1449" s="9" t="s">
        <v>8327</v>
      </c>
      <c r="S1449" t="s">
        <v>8346</v>
      </c>
      <c r="T1449" s="13">
        <f t="shared" si="113"/>
        <v>42529.730717592596</v>
      </c>
      <c r="U1449" s="13">
        <f t="shared" si="114"/>
        <v>42559.730717592596</v>
      </c>
    </row>
    <row r="1450" spans="1:21" ht="58" x14ac:dyDescent="0.3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>
        <f t="shared" si="110"/>
        <v>0</v>
      </c>
      <c r="P1450">
        <f t="shared" si="111"/>
        <v>0</v>
      </c>
      <c r="Q1450" s="16" t="e">
        <f t="shared" si="112"/>
        <v>#DIV/0!</v>
      </c>
      <c r="R1450" s="9" t="s">
        <v>8327</v>
      </c>
      <c r="S1450" t="s">
        <v>8346</v>
      </c>
      <c r="T1450" s="13">
        <f t="shared" si="113"/>
        <v>42115.936550925922</v>
      </c>
      <c r="U1450" s="13">
        <f t="shared" si="114"/>
        <v>42146.225694444445</v>
      </c>
    </row>
    <row r="1451" spans="1:21" ht="58" x14ac:dyDescent="0.3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>
        <f t="shared" si="110"/>
        <v>0</v>
      </c>
      <c r="P1451">
        <f t="shared" si="111"/>
        <v>0</v>
      </c>
      <c r="Q1451" s="16" t="e">
        <f t="shared" si="112"/>
        <v>#DIV/0!</v>
      </c>
      <c r="R1451" s="9" t="s">
        <v>8327</v>
      </c>
      <c r="S1451" t="s">
        <v>8346</v>
      </c>
      <c r="T1451" s="13">
        <f t="shared" si="113"/>
        <v>42086.811400462961</v>
      </c>
      <c r="U1451" s="13">
        <f t="shared" si="114"/>
        <v>42134.811400462961</v>
      </c>
    </row>
    <row r="1452" spans="1:21" ht="58" x14ac:dyDescent="0.3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>
        <f t="shared" si="110"/>
        <v>1E-3</v>
      </c>
      <c r="P1452">
        <f t="shared" si="111"/>
        <v>1</v>
      </c>
      <c r="Q1452" s="16">
        <f t="shared" si="112"/>
        <v>1</v>
      </c>
      <c r="R1452" s="9" t="s">
        <v>8327</v>
      </c>
      <c r="S1452" t="s">
        <v>8346</v>
      </c>
      <c r="T1452" s="13">
        <f t="shared" si="113"/>
        <v>42390.171261574069</v>
      </c>
      <c r="U1452" s="13">
        <f t="shared" si="114"/>
        <v>42420.171261574069</v>
      </c>
    </row>
    <row r="1453" spans="1:21" ht="43.5" x14ac:dyDescent="0.3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>
        <f t="shared" si="110"/>
        <v>1.0554089709762533E-2</v>
      </c>
      <c r="P1453">
        <f t="shared" si="111"/>
        <v>1</v>
      </c>
      <c r="Q1453" s="16">
        <f t="shared" si="112"/>
        <v>1</v>
      </c>
      <c r="R1453" s="9" t="s">
        <v>8327</v>
      </c>
      <c r="S1453" t="s">
        <v>8346</v>
      </c>
      <c r="T1453" s="13">
        <f t="shared" si="113"/>
        <v>41931.959016203706</v>
      </c>
      <c r="U1453" s="13">
        <f t="shared" si="114"/>
        <v>41962.00068287037</v>
      </c>
    </row>
    <row r="1454" spans="1:21" ht="29" x14ac:dyDescent="0.3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>
        <f t="shared" si="110"/>
        <v>0</v>
      </c>
      <c r="P1454">
        <f t="shared" si="111"/>
        <v>0</v>
      </c>
      <c r="Q1454" s="16" t="e">
        <f t="shared" si="112"/>
        <v>#DIV/0!</v>
      </c>
      <c r="R1454" s="9" t="s">
        <v>8327</v>
      </c>
      <c r="S1454" t="s">
        <v>8346</v>
      </c>
      <c r="T1454" s="13">
        <f t="shared" si="113"/>
        <v>41818.703275462962</v>
      </c>
      <c r="U1454" s="13">
        <f t="shared" si="114"/>
        <v>41848.703275462962</v>
      </c>
    </row>
    <row r="1455" spans="1:21" ht="43.5" x14ac:dyDescent="0.3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>
        <f t="shared" si="110"/>
        <v>0</v>
      </c>
      <c r="P1455">
        <f t="shared" si="111"/>
        <v>0</v>
      </c>
      <c r="Q1455" s="16" t="e">
        <f t="shared" si="112"/>
        <v>#DIV/0!</v>
      </c>
      <c r="R1455" s="9" t="s">
        <v>8327</v>
      </c>
      <c r="S1455" t="s">
        <v>8346</v>
      </c>
      <c r="T1455" s="13">
        <f t="shared" si="113"/>
        <v>42795.696145833332</v>
      </c>
      <c r="U1455" s="13">
        <f t="shared" si="114"/>
        <v>42840.654479166667</v>
      </c>
    </row>
    <row r="1456" spans="1:21" ht="43.5" x14ac:dyDescent="0.3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>
        <f t="shared" si="110"/>
        <v>0.85714285714285721</v>
      </c>
      <c r="P1456">
        <f t="shared" si="111"/>
        <v>1</v>
      </c>
      <c r="Q1456" s="16">
        <f t="shared" si="112"/>
        <v>15</v>
      </c>
      <c r="R1456" s="9" t="s">
        <v>8327</v>
      </c>
      <c r="S1456" t="s">
        <v>8346</v>
      </c>
      <c r="T1456" s="13">
        <f t="shared" si="113"/>
        <v>42463.866666666669</v>
      </c>
      <c r="U1456" s="13">
        <f t="shared" si="114"/>
        <v>42484.915972222225</v>
      </c>
    </row>
    <row r="1457" spans="1:21" ht="58" x14ac:dyDescent="0.3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>
        <f t="shared" si="110"/>
        <v>10.5</v>
      </c>
      <c r="P1457">
        <f t="shared" si="111"/>
        <v>11</v>
      </c>
      <c r="Q1457" s="16">
        <f t="shared" si="112"/>
        <v>225</v>
      </c>
      <c r="R1457" s="9" t="s">
        <v>8327</v>
      </c>
      <c r="S1457" t="s">
        <v>8346</v>
      </c>
      <c r="T1457" s="13">
        <f t="shared" si="113"/>
        <v>41832.672685185185</v>
      </c>
      <c r="U1457" s="13">
        <f t="shared" si="114"/>
        <v>41887.568749999999</v>
      </c>
    </row>
    <row r="1458" spans="1:21" x14ac:dyDescent="0.3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>
        <f t="shared" si="110"/>
        <v>2.9000000000000004</v>
      </c>
      <c r="P1458">
        <f t="shared" si="111"/>
        <v>3</v>
      </c>
      <c r="Q1458" s="16">
        <f t="shared" si="112"/>
        <v>48.333333333333336</v>
      </c>
      <c r="R1458" s="9" t="s">
        <v>8327</v>
      </c>
      <c r="S1458" t="s">
        <v>8346</v>
      </c>
      <c r="T1458" s="13">
        <f t="shared" si="113"/>
        <v>42708.668576388889</v>
      </c>
      <c r="U1458" s="13">
        <f t="shared" si="114"/>
        <v>42738.668576388889</v>
      </c>
    </row>
    <row r="1459" spans="1:21" ht="29" x14ac:dyDescent="0.3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>
        <f t="shared" si="110"/>
        <v>0</v>
      </c>
      <c r="P1459">
        <f t="shared" si="111"/>
        <v>0</v>
      </c>
      <c r="Q1459" s="16" t="e">
        <f t="shared" si="112"/>
        <v>#DIV/0!</v>
      </c>
      <c r="R1459" s="9" t="s">
        <v>8327</v>
      </c>
      <c r="S1459" t="s">
        <v>8346</v>
      </c>
      <c r="T1459" s="13">
        <f t="shared" si="113"/>
        <v>42289.89634259259</v>
      </c>
      <c r="U1459" s="13">
        <f t="shared" si="114"/>
        <v>42319.938009259262</v>
      </c>
    </row>
    <row r="1460" spans="1:21" ht="58" x14ac:dyDescent="0.3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>
        <f t="shared" si="110"/>
        <v>0</v>
      </c>
      <c r="P1460">
        <f t="shared" si="111"/>
        <v>0</v>
      </c>
      <c r="Q1460" s="16" t="e">
        <f t="shared" si="112"/>
        <v>#DIV/0!</v>
      </c>
      <c r="R1460" s="9" t="s">
        <v>8327</v>
      </c>
      <c r="S1460" t="s">
        <v>8346</v>
      </c>
      <c r="T1460" s="13">
        <f t="shared" si="113"/>
        <v>41831.705555555556</v>
      </c>
      <c r="U1460" s="13">
        <f t="shared" si="114"/>
        <v>41862.166666666664</v>
      </c>
    </row>
    <row r="1461" spans="1:21" ht="43.5" x14ac:dyDescent="0.3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>
        <f t="shared" si="110"/>
        <v>0</v>
      </c>
      <c r="P1461">
        <f t="shared" si="111"/>
        <v>0</v>
      </c>
      <c r="Q1461" s="16" t="e">
        <f t="shared" si="112"/>
        <v>#DIV/0!</v>
      </c>
      <c r="R1461" s="9" t="s">
        <v>8327</v>
      </c>
      <c r="S1461" t="s">
        <v>8346</v>
      </c>
      <c r="T1461" s="13">
        <f t="shared" si="113"/>
        <v>42312.204814814817</v>
      </c>
      <c r="U1461" s="13">
        <f t="shared" si="114"/>
        <v>42340.725694444445</v>
      </c>
    </row>
    <row r="1462" spans="1:21" ht="43.5" x14ac:dyDescent="0.3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>
        <f t="shared" si="110"/>
        <v>0</v>
      </c>
      <c r="P1462">
        <f t="shared" si="111"/>
        <v>0</v>
      </c>
      <c r="Q1462" s="16" t="e">
        <f t="shared" si="112"/>
        <v>#DIV/0!</v>
      </c>
      <c r="R1462" s="9" t="s">
        <v>8327</v>
      </c>
      <c r="S1462" t="s">
        <v>8346</v>
      </c>
      <c r="T1462" s="13">
        <f t="shared" si="113"/>
        <v>41915.896967592591</v>
      </c>
      <c r="U1462" s="13">
        <f t="shared" si="114"/>
        <v>41973.989583333328</v>
      </c>
    </row>
    <row r="1463" spans="1:21" ht="29" x14ac:dyDescent="0.3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>
        <f t="shared" si="110"/>
        <v>101.24459999999999</v>
      </c>
      <c r="P1463">
        <f t="shared" si="111"/>
        <v>102</v>
      </c>
      <c r="Q1463" s="16">
        <f t="shared" si="112"/>
        <v>44.66673529411765</v>
      </c>
      <c r="R1463" s="9" t="s">
        <v>8327</v>
      </c>
      <c r="S1463" t="s">
        <v>8347</v>
      </c>
      <c r="T1463" s="13">
        <f t="shared" si="113"/>
        <v>41899.645300925928</v>
      </c>
      <c r="U1463" s="13">
        <f t="shared" si="114"/>
        <v>41933</v>
      </c>
    </row>
    <row r="1464" spans="1:21" ht="29" x14ac:dyDescent="0.3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>
        <f t="shared" si="110"/>
        <v>108.5175</v>
      </c>
      <c r="P1464">
        <f t="shared" si="111"/>
        <v>109</v>
      </c>
      <c r="Q1464" s="16">
        <f t="shared" si="112"/>
        <v>28.937999999999999</v>
      </c>
      <c r="R1464" s="9" t="s">
        <v>8327</v>
      </c>
      <c r="S1464" t="s">
        <v>8347</v>
      </c>
      <c r="T1464" s="13">
        <f t="shared" si="113"/>
        <v>41344.662858796299</v>
      </c>
      <c r="U1464" s="13">
        <f t="shared" si="114"/>
        <v>41374.662858796299</v>
      </c>
    </row>
    <row r="1465" spans="1:21" ht="43.5" x14ac:dyDescent="0.3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>
        <f t="shared" si="110"/>
        <v>147.66666666666666</v>
      </c>
      <c r="P1465">
        <f t="shared" si="111"/>
        <v>148</v>
      </c>
      <c r="Q1465" s="16">
        <f t="shared" si="112"/>
        <v>35.44</v>
      </c>
      <c r="R1465" s="9" t="s">
        <v>8327</v>
      </c>
      <c r="S1465" t="s">
        <v>8347</v>
      </c>
      <c r="T1465" s="13">
        <f t="shared" si="113"/>
        <v>41326.911319444444</v>
      </c>
      <c r="U1465" s="13">
        <f t="shared" si="114"/>
        <v>41371.869652777779</v>
      </c>
    </row>
    <row r="1466" spans="1:21" x14ac:dyDescent="0.3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>
        <f t="shared" si="110"/>
        <v>163.19999999999999</v>
      </c>
      <c r="P1466">
        <f t="shared" si="111"/>
        <v>164</v>
      </c>
      <c r="Q1466" s="16">
        <f t="shared" si="112"/>
        <v>34.871794871794869</v>
      </c>
      <c r="R1466" s="9" t="s">
        <v>8327</v>
      </c>
      <c r="S1466" t="s">
        <v>8347</v>
      </c>
      <c r="T1466" s="13">
        <f t="shared" si="113"/>
        <v>41291.661550925928</v>
      </c>
      <c r="U1466" s="13">
        <f t="shared" si="114"/>
        <v>41321.661550925928</v>
      </c>
    </row>
    <row r="1467" spans="1:21" ht="43.5" x14ac:dyDescent="0.3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>
        <f t="shared" si="110"/>
        <v>456.41449999999998</v>
      </c>
      <c r="P1467">
        <f t="shared" si="111"/>
        <v>457</v>
      </c>
      <c r="Q1467" s="16">
        <f t="shared" si="112"/>
        <v>52.622732513451197</v>
      </c>
      <c r="R1467" s="9" t="s">
        <v>8327</v>
      </c>
      <c r="S1467" t="s">
        <v>8347</v>
      </c>
      <c r="T1467" s="13">
        <f t="shared" si="113"/>
        <v>40959.734398148146</v>
      </c>
      <c r="U1467" s="13">
        <f t="shared" si="114"/>
        <v>40990.125</v>
      </c>
    </row>
    <row r="1468" spans="1:21" ht="43.5" x14ac:dyDescent="0.3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>
        <f t="shared" si="110"/>
        <v>107.87731249999999</v>
      </c>
      <c r="P1468">
        <f t="shared" si="111"/>
        <v>108</v>
      </c>
      <c r="Q1468" s="16">
        <f t="shared" si="112"/>
        <v>69.598266129032254</v>
      </c>
      <c r="R1468" s="9" t="s">
        <v>8327</v>
      </c>
      <c r="S1468" t="s">
        <v>8347</v>
      </c>
      <c r="T1468" s="13">
        <f t="shared" si="113"/>
        <v>42340.172060185185</v>
      </c>
      <c r="U1468" s="13">
        <f t="shared" si="114"/>
        <v>42381.208333333328</v>
      </c>
    </row>
    <row r="1469" spans="1:21" ht="29" x14ac:dyDescent="0.3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>
        <f t="shared" si="110"/>
        <v>115.08</v>
      </c>
      <c r="P1469">
        <f t="shared" si="111"/>
        <v>116</v>
      </c>
      <c r="Q1469" s="16">
        <f t="shared" si="112"/>
        <v>76.72</v>
      </c>
      <c r="R1469" s="9" t="s">
        <v>8327</v>
      </c>
      <c r="S1469" t="s">
        <v>8347</v>
      </c>
      <c r="T1469" s="13">
        <f t="shared" si="113"/>
        <v>40933.80190972222</v>
      </c>
      <c r="U1469" s="13">
        <f t="shared" si="114"/>
        <v>40993.760243055556</v>
      </c>
    </row>
    <row r="1470" spans="1:21" ht="43.5" x14ac:dyDescent="0.3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>
        <f t="shared" si="110"/>
        <v>102.36842105263158</v>
      </c>
      <c r="P1470">
        <f t="shared" si="111"/>
        <v>103</v>
      </c>
      <c r="Q1470" s="16">
        <f t="shared" si="112"/>
        <v>33.191126279863482</v>
      </c>
      <c r="R1470" s="9" t="s">
        <v>8327</v>
      </c>
      <c r="S1470" t="s">
        <v>8347</v>
      </c>
      <c r="T1470" s="13">
        <f t="shared" si="113"/>
        <v>40646.014456018522</v>
      </c>
      <c r="U1470" s="13">
        <f t="shared" si="114"/>
        <v>40706.014456018522</v>
      </c>
    </row>
    <row r="1471" spans="1:21" ht="43.5" x14ac:dyDescent="0.3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>
        <f t="shared" si="110"/>
        <v>108.42485875706214</v>
      </c>
      <c r="P1471">
        <f t="shared" si="111"/>
        <v>109</v>
      </c>
      <c r="Q1471" s="16">
        <f t="shared" si="112"/>
        <v>149.46417445482865</v>
      </c>
      <c r="R1471" s="9" t="s">
        <v>8327</v>
      </c>
      <c r="S1471" t="s">
        <v>8347</v>
      </c>
      <c r="T1471" s="13">
        <f t="shared" si="113"/>
        <v>41290.598483796297</v>
      </c>
      <c r="U1471" s="13">
        <f t="shared" si="114"/>
        <v>41320.598483796297</v>
      </c>
    </row>
    <row r="1472" spans="1:21" ht="58" x14ac:dyDescent="0.3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>
        <f t="shared" si="110"/>
        <v>125.13333333333334</v>
      </c>
      <c r="P1472">
        <f t="shared" si="111"/>
        <v>126</v>
      </c>
      <c r="Q1472" s="16">
        <f t="shared" si="112"/>
        <v>23.172839506172838</v>
      </c>
      <c r="R1472" s="9" t="s">
        <v>8327</v>
      </c>
      <c r="S1472" t="s">
        <v>8347</v>
      </c>
      <c r="T1472" s="13">
        <f t="shared" si="113"/>
        <v>41250.827118055553</v>
      </c>
      <c r="U1472" s="13">
        <f t="shared" si="114"/>
        <v>41271.827118055553</v>
      </c>
    </row>
    <row r="1473" spans="1:21" ht="43.5" x14ac:dyDescent="0.3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>
        <f t="shared" si="110"/>
        <v>103.840625</v>
      </c>
      <c r="P1473">
        <f t="shared" si="111"/>
        <v>104</v>
      </c>
      <c r="Q1473" s="16">
        <f t="shared" si="112"/>
        <v>96.877551020408163</v>
      </c>
      <c r="R1473" s="9" t="s">
        <v>8327</v>
      </c>
      <c r="S1473" t="s">
        <v>8347</v>
      </c>
      <c r="T1473" s="13">
        <f t="shared" si="113"/>
        <v>42073.957569444443</v>
      </c>
      <c r="U1473" s="13">
        <f t="shared" si="114"/>
        <v>42103.957569444443</v>
      </c>
    </row>
    <row r="1474" spans="1:21" ht="58" x14ac:dyDescent="0.3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>
        <f t="shared" si="110"/>
        <v>138.70400000000001</v>
      </c>
      <c r="P1474">
        <f t="shared" si="111"/>
        <v>139</v>
      </c>
      <c r="Q1474" s="16">
        <f t="shared" si="112"/>
        <v>103.20238095238095</v>
      </c>
      <c r="R1474" s="9" t="s">
        <v>8327</v>
      </c>
      <c r="S1474" t="s">
        <v>8347</v>
      </c>
      <c r="T1474" s="13">
        <f t="shared" si="113"/>
        <v>41533.542858796296</v>
      </c>
      <c r="U1474" s="13">
        <f t="shared" si="114"/>
        <v>41563.542858796296</v>
      </c>
    </row>
    <row r="1475" spans="1:21" x14ac:dyDescent="0.3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>
        <f t="shared" ref="O1475:O1538" si="115">((E1475)/(D1475))*100</f>
        <v>120.51600000000001</v>
      </c>
      <c r="P1475">
        <f t="shared" ref="P1475:P1538" si="116">ROUNDUP(O1475,0)</f>
        <v>121</v>
      </c>
      <c r="Q1475" s="16">
        <f t="shared" ref="Q1475:Q1538" si="117">E1475/L1475</f>
        <v>38.462553191489363</v>
      </c>
      <c r="R1475" s="9" t="s">
        <v>8327</v>
      </c>
      <c r="S1475" t="s">
        <v>8347</v>
      </c>
      <c r="T1475" s="13">
        <f t="shared" ref="T1475:T1538" si="118">(((J1475/60)/60)/24)+DATE(1970,1,1)</f>
        <v>40939.979618055557</v>
      </c>
      <c r="U1475" s="13">
        <f t="shared" ref="U1475:U1538" si="119">(((I1475/60)/60)/24)+DATE(1970,1,1)</f>
        <v>40969.979618055557</v>
      </c>
    </row>
    <row r="1476" spans="1:21" ht="43.5" x14ac:dyDescent="0.3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>
        <f t="shared" si="115"/>
        <v>112.26666666666667</v>
      </c>
      <c r="P1476">
        <f t="shared" si="116"/>
        <v>113</v>
      </c>
      <c r="Q1476" s="16">
        <f t="shared" si="117"/>
        <v>44.315789473684212</v>
      </c>
      <c r="R1476" s="9" t="s">
        <v>8327</v>
      </c>
      <c r="S1476" t="s">
        <v>8347</v>
      </c>
      <c r="T1476" s="13">
        <f t="shared" si="118"/>
        <v>41500.727916666663</v>
      </c>
      <c r="U1476" s="13">
        <f t="shared" si="119"/>
        <v>41530.727916666663</v>
      </c>
    </row>
    <row r="1477" spans="1:21" ht="43.5" x14ac:dyDescent="0.3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>
        <f t="shared" si="115"/>
        <v>188.66966666666667</v>
      </c>
      <c r="P1477">
        <f t="shared" si="116"/>
        <v>189</v>
      </c>
      <c r="Q1477" s="16">
        <f t="shared" si="117"/>
        <v>64.173356009070289</v>
      </c>
      <c r="R1477" s="9" t="s">
        <v>8327</v>
      </c>
      <c r="S1477" t="s">
        <v>8347</v>
      </c>
      <c r="T1477" s="13">
        <f t="shared" si="118"/>
        <v>41960.722951388889</v>
      </c>
      <c r="U1477" s="13">
        <f t="shared" si="119"/>
        <v>41993.207638888889</v>
      </c>
    </row>
    <row r="1478" spans="1:21" ht="29" x14ac:dyDescent="0.3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>
        <f t="shared" si="115"/>
        <v>661.55466666666666</v>
      </c>
      <c r="P1478">
        <f t="shared" si="116"/>
        <v>662</v>
      </c>
      <c r="Q1478" s="16">
        <f t="shared" si="117"/>
        <v>43.333275109170302</v>
      </c>
      <c r="R1478" s="9" t="s">
        <v>8327</v>
      </c>
      <c r="S1478" t="s">
        <v>8347</v>
      </c>
      <c r="T1478" s="13">
        <f t="shared" si="118"/>
        <v>40766.041921296295</v>
      </c>
      <c r="U1478" s="13">
        <f t="shared" si="119"/>
        <v>40796.041921296295</v>
      </c>
    </row>
    <row r="1479" spans="1:21" ht="43.5" x14ac:dyDescent="0.3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>
        <f t="shared" si="115"/>
        <v>111.31</v>
      </c>
      <c r="P1479">
        <f t="shared" si="116"/>
        <v>112</v>
      </c>
      <c r="Q1479" s="16">
        <f t="shared" si="117"/>
        <v>90.495934959349597</v>
      </c>
      <c r="R1479" s="9" t="s">
        <v>8327</v>
      </c>
      <c r="S1479" t="s">
        <v>8347</v>
      </c>
      <c r="T1479" s="13">
        <f t="shared" si="118"/>
        <v>40840.615787037037</v>
      </c>
      <c r="U1479" s="13">
        <f t="shared" si="119"/>
        <v>40900.125</v>
      </c>
    </row>
    <row r="1480" spans="1:21" ht="43.5" x14ac:dyDescent="0.3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>
        <f t="shared" si="115"/>
        <v>1181.6142199999999</v>
      </c>
      <c r="P1480">
        <f t="shared" si="116"/>
        <v>1182</v>
      </c>
      <c r="Q1480" s="16">
        <f t="shared" si="117"/>
        <v>29.187190495010373</v>
      </c>
      <c r="R1480" s="9" t="s">
        <v>8327</v>
      </c>
      <c r="S1480" t="s">
        <v>8347</v>
      </c>
      <c r="T1480" s="13">
        <f t="shared" si="118"/>
        <v>41394.871678240743</v>
      </c>
      <c r="U1480" s="13">
        <f t="shared" si="119"/>
        <v>41408.871678240743</v>
      </c>
    </row>
    <row r="1481" spans="1:21" ht="43.5" x14ac:dyDescent="0.3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>
        <f t="shared" si="115"/>
        <v>137.375</v>
      </c>
      <c r="P1481">
        <f t="shared" si="116"/>
        <v>138</v>
      </c>
      <c r="Q1481" s="16">
        <f t="shared" si="117"/>
        <v>30.95774647887324</v>
      </c>
      <c r="R1481" s="9" t="s">
        <v>8327</v>
      </c>
      <c r="S1481" t="s">
        <v>8347</v>
      </c>
      <c r="T1481" s="13">
        <f t="shared" si="118"/>
        <v>41754.745243055557</v>
      </c>
      <c r="U1481" s="13">
        <f t="shared" si="119"/>
        <v>41769.165972222225</v>
      </c>
    </row>
    <row r="1482" spans="1:21" ht="43.5" x14ac:dyDescent="0.3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>
        <f t="shared" si="115"/>
        <v>117.04040000000001</v>
      </c>
      <c r="P1482">
        <f t="shared" si="116"/>
        <v>118</v>
      </c>
      <c r="Q1482" s="16">
        <f t="shared" si="117"/>
        <v>92.157795275590544</v>
      </c>
      <c r="R1482" s="9" t="s">
        <v>8327</v>
      </c>
      <c r="S1482" t="s">
        <v>8347</v>
      </c>
      <c r="T1482" s="13">
        <f t="shared" si="118"/>
        <v>41464.934016203704</v>
      </c>
      <c r="U1482" s="13">
        <f t="shared" si="119"/>
        <v>41481.708333333336</v>
      </c>
    </row>
    <row r="1483" spans="1:21" ht="43.5" x14ac:dyDescent="0.3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>
        <f t="shared" si="115"/>
        <v>2.1</v>
      </c>
      <c r="P1483">
        <f t="shared" si="116"/>
        <v>3</v>
      </c>
      <c r="Q1483" s="16">
        <f t="shared" si="117"/>
        <v>17.5</v>
      </c>
      <c r="R1483" s="9" t="s">
        <v>8327</v>
      </c>
      <c r="S1483" t="s">
        <v>8329</v>
      </c>
      <c r="T1483" s="13">
        <f t="shared" si="118"/>
        <v>41550.922974537039</v>
      </c>
      <c r="U1483" s="13">
        <f t="shared" si="119"/>
        <v>41580.922974537039</v>
      </c>
    </row>
    <row r="1484" spans="1:21" ht="43.5" x14ac:dyDescent="0.3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>
        <f t="shared" si="115"/>
        <v>0.1</v>
      </c>
      <c r="P1484">
        <f t="shared" si="116"/>
        <v>1</v>
      </c>
      <c r="Q1484" s="16">
        <f t="shared" si="117"/>
        <v>5</v>
      </c>
      <c r="R1484" s="9" t="s">
        <v>8327</v>
      </c>
      <c r="S1484" t="s">
        <v>8329</v>
      </c>
      <c r="T1484" s="13">
        <f t="shared" si="118"/>
        <v>41136.85805555556</v>
      </c>
      <c r="U1484" s="13">
        <f t="shared" si="119"/>
        <v>41159.32708333333</v>
      </c>
    </row>
    <row r="1485" spans="1:21" ht="43.5" x14ac:dyDescent="0.3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>
        <f t="shared" si="115"/>
        <v>0.7142857142857143</v>
      </c>
      <c r="P1485">
        <f t="shared" si="116"/>
        <v>1</v>
      </c>
      <c r="Q1485" s="16">
        <f t="shared" si="117"/>
        <v>25</v>
      </c>
      <c r="R1485" s="9" t="s">
        <v>8327</v>
      </c>
      <c r="S1485" t="s">
        <v>8329</v>
      </c>
      <c r="T1485" s="13">
        <f t="shared" si="118"/>
        <v>42548.192997685182</v>
      </c>
      <c r="U1485" s="13">
        <f t="shared" si="119"/>
        <v>42573.192997685182</v>
      </c>
    </row>
    <row r="1486" spans="1:21" x14ac:dyDescent="0.3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>
        <f t="shared" si="115"/>
        <v>0</v>
      </c>
      <c r="P1486">
        <f t="shared" si="116"/>
        <v>0</v>
      </c>
      <c r="Q1486" s="16" t="e">
        <f t="shared" si="117"/>
        <v>#DIV/0!</v>
      </c>
      <c r="R1486" s="9" t="s">
        <v>8327</v>
      </c>
      <c r="S1486" t="s">
        <v>8329</v>
      </c>
      <c r="T1486" s="13">
        <f t="shared" si="118"/>
        <v>41053.200960648144</v>
      </c>
      <c r="U1486" s="13">
        <f t="shared" si="119"/>
        <v>41111.618750000001</v>
      </c>
    </row>
    <row r="1487" spans="1:21" ht="43.5" x14ac:dyDescent="0.3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>
        <f t="shared" si="115"/>
        <v>2.2388059701492535</v>
      </c>
      <c r="P1487">
        <f t="shared" si="116"/>
        <v>3</v>
      </c>
      <c r="Q1487" s="16">
        <f t="shared" si="117"/>
        <v>50</v>
      </c>
      <c r="R1487" s="9" t="s">
        <v>8327</v>
      </c>
      <c r="S1487" t="s">
        <v>8329</v>
      </c>
      <c r="T1487" s="13">
        <f t="shared" si="118"/>
        <v>42130.795983796299</v>
      </c>
      <c r="U1487" s="13">
        <f t="shared" si="119"/>
        <v>42175.795983796299</v>
      </c>
    </row>
    <row r="1488" spans="1:21" ht="58" x14ac:dyDescent="0.3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>
        <f t="shared" si="115"/>
        <v>0.24</v>
      </c>
      <c r="P1488">
        <f t="shared" si="116"/>
        <v>1</v>
      </c>
      <c r="Q1488" s="16">
        <f t="shared" si="117"/>
        <v>16</v>
      </c>
      <c r="R1488" s="9" t="s">
        <v>8327</v>
      </c>
      <c r="S1488" t="s">
        <v>8329</v>
      </c>
      <c r="T1488" s="13">
        <f t="shared" si="118"/>
        <v>42032.168530092589</v>
      </c>
      <c r="U1488" s="13">
        <f t="shared" si="119"/>
        <v>42062.168530092589</v>
      </c>
    </row>
    <row r="1489" spans="1:21" ht="43.5" x14ac:dyDescent="0.3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>
        <f t="shared" si="115"/>
        <v>0</v>
      </c>
      <c r="P1489">
        <f t="shared" si="116"/>
        <v>0</v>
      </c>
      <c r="Q1489" s="16" t="e">
        <f t="shared" si="117"/>
        <v>#DIV/0!</v>
      </c>
      <c r="R1489" s="9" t="s">
        <v>8327</v>
      </c>
      <c r="S1489" t="s">
        <v>8329</v>
      </c>
      <c r="T1489" s="13">
        <f t="shared" si="118"/>
        <v>42554.917488425926</v>
      </c>
      <c r="U1489" s="13">
        <f t="shared" si="119"/>
        <v>42584.917488425926</v>
      </c>
    </row>
    <row r="1490" spans="1:21" ht="43.5" x14ac:dyDescent="0.3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>
        <f t="shared" si="115"/>
        <v>2.4</v>
      </c>
      <c r="P1490">
        <f t="shared" si="116"/>
        <v>3</v>
      </c>
      <c r="Q1490" s="16">
        <f t="shared" si="117"/>
        <v>60</v>
      </c>
      <c r="R1490" s="9" t="s">
        <v>8327</v>
      </c>
      <c r="S1490" t="s">
        <v>8329</v>
      </c>
      <c r="T1490" s="13">
        <f t="shared" si="118"/>
        <v>41614.563194444447</v>
      </c>
      <c r="U1490" s="13">
        <f t="shared" si="119"/>
        <v>41644.563194444447</v>
      </c>
    </row>
    <row r="1491" spans="1:21" ht="43.5" x14ac:dyDescent="0.3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>
        <f t="shared" si="115"/>
        <v>0</v>
      </c>
      <c r="P1491">
        <f t="shared" si="116"/>
        <v>0</v>
      </c>
      <c r="Q1491" s="16" t="e">
        <f t="shared" si="117"/>
        <v>#DIV/0!</v>
      </c>
      <c r="R1491" s="9" t="s">
        <v>8327</v>
      </c>
      <c r="S1491" t="s">
        <v>8329</v>
      </c>
      <c r="T1491" s="13">
        <f t="shared" si="118"/>
        <v>41198.611712962964</v>
      </c>
      <c r="U1491" s="13">
        <f t="shared" si="119"/>
        <v>41228.653379629628</v>
      </c>
    </row>
    <row r="1492" spans="1:21" ht="43.5" x14ac:dyDescent="0.3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>
        <f t="shared" si="115"/>
        <v>30.862068965517242</v>
      </c>
      <c r="P1492">
        <f t="shared" si="116"/>
        <v>31</v>
      </c>
      <c r="Q1492" s="16">
        <f t="shared" si="117"/>
        <v>47.10526315789474</v>
      </c>
      <c r="R1492" s="9" t="s">
        <v>8327</v>
      </c>
      <c r="S1492" t="s">
        <v>8329</v>
      </c>
      <c r="T1492" s="13">
        <f t="shared" si="118"/>
        <v>41520.561041666668</v>
      </c>
      <c r="U1492" s="13">
        <f t="shared" si="119"/>
        <v>41549.561041666668</v>
      </c>
    </row>
    <row r="1493" spans="1:21" ht="43.5" x14ac:dyDescent="0.3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>
        <f t="shared" si="115"/>
        <v>8.3333333333333321</v>
      </c>
      <c r="P1493">
        <f t="shared" si="116"/>
        <v>9</v>
      </c>
      <c r="Q1493" s="16">
        <f t="shared" si="117"/>
        <v>100</v>
      </c>
      <c r="R1493" s="9" t="s">
        <v>8327</v>
      </c>
      <c r="S1493" t="s">
        <v>8329</v>
      </c>
      <c r="T1493" s="13">
        <f t="shared" si="118"/>
        <v>41991.713460648149</v>
      </c>
      <c r="U1493" s="13">
        <f t="shared" si="119"/>
        <v>42050.651388888888</v>
      </c>
    </row>
    <row r="1494" spans="1:21" ht="58" x14ac:dyDescent="0.3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>
        <f t="shared" si="115"/>
        <v>0.75</v>
      </c>
      <c r="P1494">
        <f t="shared" si="116"/>
        <v>1</v>
      </c>
      <c r="Q1494" s="16">
        <f t="shared" si="117"/>
        <v>15</v>
      </c>
      <c r="R1494" s="9" t="s">
        <v>8327</v>
      </c>
      <c r="S1494" t="s">
        <v>8329</v>
      </c>
      <c r="T1494" s="13">
        <f t="shared" si="118"/>
        <v>40682.884791666671</v>
      </c>
      <c r="U1494" s="13">
        <f t="shared" si="119"/>
        <v>40712.884791666671</v>
      </c>
    </row>
    <row r="1495" spans="1:21" ht="29" x14ac:dyDescent="0.3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>
        <f t="shared" si="115"/>
        <v>0</v>
      </c>
      <c r="P1495">
        <f t="shared" si="116"/>
        <v>0</v>
      </c>
      <c r="Q1495" s="16" t="e">
        <f t="shared" si="117"/>
        <v>#DIV/0!</v>
      </c>
      <c r="R1495" s="9" t="s">
        <v>8327</v>
      </c>
      <c r="S1495" t="s">
        <v>8329</v>
      </c>
      <c r="T1495" s="13">
        <f t="shared" si="118"/>
        <v>41411.866608796299</v>
      </c>
      <c r="U1495" s="13">
        <f t="shared" si="119"/>
        <v>41441.866608796299</v>
      </c>
    </row>
    <row r="1496" spans="1:21" ht="58" x14ac:dyDescent="0.3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>
        <f t="shared" si="115"/>
        <v>8.9</v>
      </c>
      <c r="P1496">
        <f t="shared" si="116"/>
        <v>9</v>
      </c>
      <c r="Q1496" s="16">
        <f t="shared" si="117"/>
        <v>40.454545454545453</v>
      </c>
      <c r="R1496" s="9" t="s">
        <v>8327</v>
      </c>
      <c r="S1496" t="s">
        <v>8329</v>
      </c>
      <c r="T1496" s="13">
        <f t="shared" si="118"/>
        <v>42067.722372685181</v>
      </c>
      <c r="U1496" s="13">
        <f t="shared" si="119"/>
        <v>42097.651388888888</v>
      </c>
    </row>
    <row r="1497" spans="1:21" ht="29" x14ac:dyDescent="0.3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>
        <f t="shared" si="115"/>
        <v>0</v>
      </c>
      <c r="P1497">
        <f t="shared" si="116"/>
        <v>0</v>
      </c>
      <c r="Q1497" s="16" t="e">
        <f t="shared" si="117"/>
        <v>#DIV/0!</v>
      </c>
      <c r="R1497" s="9" t="s">
        <v>8327</v>
      </c>
      <c r="S1497" t="s">
        <v>8329</v>
      </c>
      <c r="T1497" s="13">
        <f t="shared" si="118"/>
        <v>40752.789710648147</v>
      </c>
      <c r="U1497" s="13">
        <f t="shared" si="119"/>
        <v>40782.789710648147</v>
      </c>
    </row>
    <row r="1498" spans="1:21" ht="43.5" x14ac:dyDescent="0.3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>
        <f t="shared" si="115"/>
        <v>0</v>
      </c>
      <c r="P1498">
        <f t="shared" si="116"/>
        <v>0</v>
      </c>
      <c r="Q1498" s="16" t="e">
        <f t="shared" si="117"/>
        <v>#DIV/0!</v>
      </c>
      <c r="R1498" s="9" t="s">
        <v>8327</v>
      </c>
      <c r="S1498" t="s">
        <v>8329</v>
      </c>
      <c r="T1498" s="13">
        <f t="shared" si="118"/>
        <v>41838.475219907406</v>
      </c>
      <c r="U1498" s="13">
        <f t="shared" si="119"/>
        <v>41898.475219907406</v>
      </c>
    </row>
    <row r="1499" spans="1:21" ht="58" x14ac:dyDescent="0.3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>
        <f t="shared" si="115"/>
        <v>6.6666666666666671E-3</v>
      </c>
      <c r="P1499">
        <f t="shared" si="116"/>
        <v>1</v>
      </c>
      <c r="Q1499" s="16">
        <f t="shared" si="117"/>
        <v>1</v>
      </c>
      <c r="R1499" s="9" t="s">
        <v>8327</v>
      </c>
      <c r="S1499" t="s">
        <v>8329</v>
      </c>
      <c r="T1499" s="13">
        <f t="shared" si="118"/>
        <v>41444.64261574074</v>
      </c>
      <c r="U1499" s="13">
        <f t="shared" si="119"/>
        <v>41486.821527777778</v>
      </c>
    </row>
    <row r="1500" spans="1:21" ht="43.5" x14ac:dyDescent="0.3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>
        <f t="shared" si="115"/>
        <v>1.9</v>
      </c>
      <c r="P1500">
        <f t="shared" si="116"/>
        <v>2</v>
      </c>
      <c r="Q1500" s="16">
        <f t="shared" si="117"/>
        <v>19</v>
      </c>
      <c r="R1500" s="9" t="s">
        <v>8327</v>
      </c>
      <c r="S1500" t="s">
        <v>8329</v>
      </c>
      <c r="T1500" s="13">
        <f t="shared" si="118"/>
        <v>41840.983541666668</v>
      </c>
      <c r="U1500" s="13">
        <f t="shared" si="119"/>
        <v>41885.983541666668</v>
      </c>
    </row>
    <row r="1501" spans="1:21" ht="58" x14ac:dyDescent="0.3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>
        <f t="shared" si="115"/>
        <v>0.25</v>
      </c>
      <c r="P1501">
        <f t="shared" si="116"/>
        <v>1</v>
      </c>
      <c r="Q1501" s="16">
        <f t="shared" si="117"/>
        <v>5</v>
      </c>
      <c r="R1501" s="9" t="s">
        <v>8327</v>
      </c>
      <c r="S1501" t="s">
        <v>8329</v>
      </c>
      <c r="T1501" s="13">
        <f t="shared" si="118"/>
        <v>42527.007326388892</v>
      </c>
      <c r="U1501" s="13">
        <f t="shared" si="119"/>
        <v>42587.007326388892</v>
      </c>
    </row>
    <row r="1502" spans="1:21" ht="43.5" x14ac:dyDescent="0.3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>
        <f t="shared" si="115"/>
        <v>25.035714285714285</v>
      </c>
      <c r="P1502">
        <f t="shared" si="116"/>
        <v>26</v>
      </c>
      <c r="Q1502" s="16">
        <f t="shared" si="117"/>
        <v>46.733333333333334</v>
      </c>
      <c r="R1502" s="9" t="s">
        <v>8327</v>
      </c>
      <c r="S1502" t="s">
        <v>8329</v>
      </c>
      <c r="T1502" s="13">
        <f t="shared" si="118"/>
        <v>41365.904594907406</v>
      </c>
      <c r="U1502" s="13">
        <f t="shared" si="119"/>
        <v>41395.904594907406</v>
      </c>
    </row>
    <row r="1503" spans="1:21" ht="29" x14ac:dyDescent="0.3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>
        <f t="shared" si="115"/>
        <v>166.33076923076925</v>
      </c>
      <c r="P1503">
        <f t="shared" si="116"/>
        <v>167</v>
      </c>
      <c r="Q1503" s="16">
        <f t="shared" si="117"/>
        <v>97.731073446327684</v>
      </c>
      <c r="R1503" s="9" t="s">
        <v>8343</v>
      </c>
      <c r="S1503" t="s">
        <v>8344</v>
      </c>
      <c r="T1503" s="13">
        <f t="shared" si="118"/>
        <v>42163.583599537036</v>
      </c>
      <c r="U1503" s="13">
        <f t="shared" si="119"/>
        <v>42193.583599537036</v>
      </c>
    </row>
    <row r="1504" spans="1:21" ht="43.5" x14ac:dyDescent="0.3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>
        <f t="shared" si="115"/>
        <v>101.44545454545455</v>
      </c>
      <c r="P1504">
        <f t="shared" si="116"/>
        <v>102</v>
      </c>
      <c r="Q1504" s="16">
        <f t="shared" si="117"/>
        <v>67.835866261398181</v>
      </c>
      <c r="R1504" s="9" t="s">
        <v>8343</v>
      </c>
      <c r="S1504" t="s">
        <v>8344</v>
      </c>
      <c r="T1504" s="13">
        <f t="shared" si="118"/>
        <v>42426.542592592596</v>
      </c>
      <c r="U1504" s="13">
        <f t="shared" si="119"/>
        <v>42454.916666666672</v>
      </c>
    </row>
    <row r="1505" spans="1:21" ht="43.5" x14ac:dyDescent="0.3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>
        <f t="shared" si="115"/>
        <v>107.89146666666667</v>
      </c>
      <c r="P1505">
        <f t="shared" si="116"/>
        <v>108</v>
      </c>
      <c r="Q1505" s="16">
        <f t="shared" si="117"/>
        <v>56.98492957746479</v>
      </c>
      <c r="R1505" s="9" t="s">
        <v>8343</v>
      </c>
      <c r="S1505" t="s">
        <v>8344</v>
      </c>
      <c r="T1505" s="13">
        <f t="shared" si="118"/>
        <v>42606.347233796296</v>
      </c>
      <c r="U1505" s="13">
        <f t="shared" si="119"/>
        <v>42666.347233796296</v>
      </c>
    </row>
    <row r="1506" spans="1:21" ht="43.5" x14ac:dyDescent="0.3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>
        <f t="shared" si="115"/>
        <v>277.93846153846158</v>
      </c>
      <c r="P1506">
        <f t="shared" si="116"/>
        <v>278</v>
      </c>
      <c r="Q1506" s="16">
        <f t="shared" si="117"/>
        <v>67.159851301115239</v>
      </c>
      <c r="R1506" s="9" t="s">
        <v>8343</v>
      </c>
      <c r="S1506" t="s">
        <v>8344</v>
      </c>
      <c r="T1506" s="13">
        <f t="shared" si="118"/>
        <v>41772.657685185186</v>
      </c>
      <c r="U1506" s="13">
        <f t="shared" si="119"/>
        <v>41800.356249999997</v>
      </c>
    </row>
    <row r="1507" spans="1:21" ht="58" x14ac:dyDescent="0.3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>
        <f t="shared" si="115"/>
        <v>103.58125</v>
      </c>
      <c r="P1507">
        <f t="shared" si="116"/>
        <v>104</v>
      </c>
      <c r="Q1507" s="16">
        <f t="shared" si="117"/>
        <v>48.037681159420288</v>
      </c>
      <c r="R1507" s="9" t="s">
        <v>8343</v>
      </c>
      <c r="S1507" t="s">
        <v>8344</v>
      </c>
      <c r="T1507" s="13">
        <f t="shared" si="118"/>
        <v>42414.44332175926</v>
      </c>
      <c r="U1507" s="13">
        <f t="shared" si="119"/>
        <v>42451.834027777775</v>
      </c>
    </row>
    <row r="1508" spans="1:21" ht="43.5" x14ac:dyDescent="0.3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>
        <f t="shared" si="115"/>
        <v>111.4</v>
      </c>
      <c r="P1508">
        <f t="shared" si="116"/>
        <v>112</v>
      </c>
      <c r="Q1508" s="16">
        <f t="shared" si="117"/>
        <v>38.860465116279073</v>
      </c>
      <c r="R1508" s="9" t="s">
        <v>8343</v>
      </c>
      <c r="S1508" t="s">
        <v>8344</v>
      </c>
      <c r="T1508" s="13">
        <f t="shared" si="118"/>
        <v>41814.785925925928</v>
      </c>
      <c r="U1508" s="13">
        <f t="shared" si="119"/>
        <v>41844.785925925928</v>
      </c>
    </row>
    <row r="1509" spans="1:21" ht="58" x14ac:dyDescent="0.3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>
        <f t="shared" si="115"/>
        <v>215</v>
      </c>
      <c r="P1509">
        <f t="shared" si="116"/>
        <v>215</v>
      </c>
      <c r="Q1509" s="16">
        <f t="shared" si="117"/>
        <v>78.181818181818187</v>
      </c>
      <c r="R1509" s="9" t="s">
        <v>8343</v>
      </c>
      <c r="S1509" t="s">
        <v>8344</v>
      </c>
      <c r="T1509" s="13">
        <f t="shared" si="118"/>
        <v>40254.450335648151</v>
      </c>
      <c r="U1509" s="13">
        <f t="shared" si="119"/>
        <v>40313.340277777781</v>
      </c>
    </row>
    <row r="1510" spans="1:21" ht="43.5" x14ac:dyDescent="0.3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>
        <f t="shared" si="115"/>
        <v>110.76216216216217</v>
      </c>
      <c r="P1510">
        <f t="shared" si="116"/>
        <v>111</v>
      </c>
      <c r="Q1510" s="16">
        <f t="shared" si="117"/>
        <v>97.113744075829388</v>
      </c>
      <c r="R1510" s="9" t="s">
        <v>8343</v>
      </c>
      <c r="S1510" t="s">
        <v>8344</v>
      </c>
      <c r="T1510" s="13">
        <f t="shared" si="118"/>
        <v>41786.614363425928</v>
      </c>
      <c r="U1510" s="13">
        <f t="shared" si="119"/>
        <v>41817.614363425928</v>
      </c>
    </row>
    <row r="1511" spans="1:21" ht="43.5" x14ac:dyDescent="0.3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>
        <f t="shared" si="115"/>
        <v>123.64125714285714</v>
      </c>
      <c r="P1511">
        <f t="shared" si="116"/>
        <v>124</v>
      </c>
      <c r="Q1511" s="16">
        <f t="shared" si="117"/>
        <v>110.39397959183674</v>
      </c>
      <c r="R1511" s="9" t="s">
        <v>8343</v>
      </c>
      <c r="S1511" t="s">
        <v>8344</v>
      </c>
      <c r="T1511" s="13">
        <f t="shared" si="118"/>
        <v>42751.533391203702</v>
      </c>
      <c r="U1511" s="13">
        <f t="shared" si="119"/>
        <v>42780.957638888889</v>
      </c>
    </row>
    <row r="1512" spans="1:21" ht="43.5" x14ac:dyDescent="0.3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>
        <f t="shared" si="115"/>
        <v>101.03500000000001</v>
      </c>
      <c r="P1512">
        <f t="shared" si="116"/>
        <v>102</v>
      </c>
      <c r="Q1512" s="16">
        <f t="shared" si="117"/>
        <v>39.91506172839506</v>
      </c>
      <c r="R1512" s="9" t="s">
        <v>8343</v>
      </c>
      <c r="S1512" t="s">
        <v>8344</v>
      </c>
      <c r="T1512" s="13">
        <f t="shared" si="118"/>
        <v>41809.385162037033</v>
      </c>
      <c r="U1512" s="13">
        <f t="shared" si="119"/>
        <v>41839.385162037033</v>
      </c>
    </row>
    <row r="1513" spans="1:21" ht="58" x14ac:dyDescent="0.3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>
        <f t="shared" si="115"/>
        <v>111.79285714285714</v>
      </c>
      <c r="P1513">
        <f t="shared" si="116"/>
        <v>112</v>
      </c>
      <c r="Q1513" s="16">
        <f t="shared" si="117"/>
        <v>75.975728155339809</v>
      </c>
      <c r="R1513" s="9" t="s">
        <v>8343</v>
      </c>
      <c r="S1513" t="s">
        <v>8344</v>
      </c>
      <c r="T1513" s="13">
        <f t="shared" si="118"/>
        <v>42296.583379629628</v>
      </c>
      <c r="U1513" s="13">
        <f t="shared" si="119"/>
        <v>42326.625046296293</v>
      </c>
    </row>
    <row r="1514" spans="1:21" ht="43.5" x14ac:dyDescent="0.3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>
        <f t="shared" si="115"/>
        <v>558.7714285714286</v>
      </c>
      <c r="P1514">
        <f t="shared" si="116"/>
        <v>559</v>
      </c>
      <c r="Q1514" s="16">
        <f t="shared" si="117"/>
        <v>58.379104477611939</v>
      </c>
      <c r="R1514" s="9" t="s">
        <v>8343</v>
      </c>
      <c r="S1514" t="s">
        <v>8344</v>
      </c>
      <c r="T1514" s="13">
        <f t="shared" si="118"/>
        <v>42741.684479166666</v>
      </c>
      <c r="U1514" s="13">
        <f t="shared" si="119"/>
        <v>42771.684479166666</v>
      </c>
    </row>
    <row r="1515" spans="1:21" ht="43.5" x14ac:dyDescent="0.3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>
        <f t="shared" si="115"/>
        <v>150.01875000000001</v>
      </c>
      <c r="P1515">
        <f t="shared" si="116"/>
        <v>151</v>
      </c>
      <c r="Q1515" s="16">
        <f t="shared" si="117"/>
        <v>55.82093023255814</v>
      </c>
      <c r="R1515" s="9" t="s">
        <v>8343</v>
      </c>
      <c r="S1515" t="s">
        <v>8344</v>
      </c>
      <c r="T1515" s="13">
        <f t="shared" si="118"/>
        <v>41806.637337962966</v>
      </c>
      <c r="U1515" s="13">
        <f t="shared" si="119"/>
        <v>41836.637337962966</v>
      </c>
    </row>
    <row r="1516" spans="1:21" ht="43.5" x14ac:dyDescent="0.3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>
        <f t="shared" si="115"/>
        <v>106.476</v>
      </c>
      <c r="P1516">
        <f t="shared" si="116"/>
        <v>107</v>
      </c>
      <c r="Q1516" s="16">
        <f t="shared" si="117"/>
        <v>151.24431818181819</v>
      </c>
      <c r="R1516" s="9" t="s">
        <v>8343</v>
      </c>
      <c r="S1516" t="s">
        <v>8344</v>
      </c>
      <c r="T1516" s="13">
        <f t="shared" si="118"/>
        <v>42234.597685185188</v>
      </c>
      <c r="U1516" s="13">
        <f t="shared" si="119"/>
        <v>42274.597685185188</v>
      </c>
    </row>
    <row r="1517" spans="1:21" ht="43.5" x14ac:dyDescent="0.3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>
        <f t="shared" si="115"/>
        <v>157.18899999999999</v>
      </c>
      <c r="P1517">
        <f t="shared" si="116"/>
        <v>158</v>
      </c>
      <c r="Q1517" s="16">
        <f t="shared" si="117"/>
        <v>849.67027027027029</v>
      </c>
      <c r="R1517" s="9" t="s">
        <v>8343</v>
      </c>
      <c r="S1517" t="s">
        <v>8344</v>
      </c>
      <c r="T1517" s="13">
        <f t="shared" si="118"/>
        <v>42415.253437499996</v>
      </c>
      <c r="U1517" s="13">
        <f t="shared" si="119"/>
        <v>42445.211770833332</v>
      </c>
    </row>
    <row r="1518" spans="1:21" ht="43.5" x14ac:dyDescent="0.3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>
        <f t="shared" si="115"/>
        <v>108.65882352941176</v>
      </c>
      <c r="P1518">
        <f t="shared" si="116"/>
        <v>109</v>
      </c>
      <c r="Q1518" s="16">
        <f t="shared" si="117"/>
        <v>159.24137931034483</v>
      </c>
      <c r="R1518" s="9" t="s">
        <v>8343</v>
      </c>
      <c r="S1518" t="s">
        <v>8344</v>
      </c>
      <c r="T1518" s="13">
        <f t="shared" si="118"/>
        <v>42619.466342592597</v>
      </c>
      <c r="U1518" s="13">
        <f t="shared" si="119"/>
        <v>42649.583333333328</v>
      </c>
    </row>
    <row r="1519" spans="1:21" ht="43.5" x14ac:dyDescent="0.3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>
        <f t="shared" si="115"/>
        <v>161.97999999999999</v>
      </c>
      <c r="P1519">
        <f t="shared" si="116"/>
        <v>162</v>
      </c>
      <c r="Q1519" s="16">
        <f t="shared" si="117"/>
        <v>39.507317073170732</v>
      </c>
      <c r="R1519" s="9" t="s">
        <v>8343</v>
      </c>
      <c r="S1519" t="s">
        <v>8344</v>
      </c>
      <c r="T1519" s="13">
        <f t="shared" si="118"/>
        <v>41948.56658564815</v>
      </c>
      <c r="U1519" s="13">
        <f t="shared" si="119"/>
        <v>41979.25</v>
      </c>
    </row>
    <row r="1520" spans="1:21" ht="29" x14ac:dyDescent="0.3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>
        <f t="shared" si="115"/>
        <v>205.36666666666665</v>
      </c>
      <c r="P1520">
        <f t="shared" si="116"/>
        <v>206</v>
      </c>
      <c r="Q1520" s="16">
        <f t="shared" si="117"/>
        <v>130.52966101694915</v>
      </c>
      <c r="R1520" s="9" t="s">
        <v>8343</v>
      </c>
      <c r="S1520" t="s">
        <v>8344</v>
      </c>
      <c r="T1520" s="13">
        <f t="shared" si="118"/>
        <v>41760.8200462963</v>
      </c>
      <c r="U1520" s="13">
        <f t="shared" si="119"/>
        <v>41790.8200462963</v>
      </c>
    </row>
    <row r="1521" spans="1:21" ht="43.5" x14ac:dyDescent="0.3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>
        <f t="shared" si="115"/>
        <v>103.36388888888889</v>
      </c>
      <c r="P1521">
        <f t="shared" si="116"/>
        <v>104</v>
      </c>
      <c r="Q1521" s="16">
        <f t="shared" si="117"/>
        <v>64.156896551724131</v>
      </c>
      <c r="R1521" s="9" t="s">
        <v>8343</v>
      </c>
      <c r="S1521" t="s">
        <v>8344</v>
      </c>
      <c r="T1521" s="13">
        <f t="shared" si="118"/>
        <v>41782.741701388892</v>
      </c>
      <c r="U1521" s="13">
        <f t="shared" si="119"/>
        <v>41810.915972222225</v>
      </c>
    </row>
    <row r="1522" spans="1:21" ht="29" x14ac:dyDescent="0.3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>
        <f t="shared" si="115"/>
        <v>103.47222222222223</v>
      </c>
      <c r="P1522">
        <f t="shared" si="116"/>
        <v>104</v>
      </c>
      <c r="Q1522" s="16">
        <f t="shared" si="117"/>
        <v>111.52694610778443</v>
      </c>
      <c r="R1522" s="9" t="s">
        <v>8343</v>
      </c>
      <c r="S1522" t="s">
        <v>8344</v>
      </c>
      <c r="T1522" s="13">
        <f t="shared" si="118"/>
        <v>41955.857789351852</v>
      </c>
      <c r="U1522" s="13">
        <f t="shared" si="119"/>
        <v>41992.166666666672</v>
      </c>
    </row>
    <row r="1523" spans="1:21" ht="43.5" x14ac:dyDescent="0.3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>
        <f t="shared" si="115"/>
        <v>106.81333333333333</v>
      </c>
      <c r="P1523">
        <f t="shared" si="116"/>
        <v>107</v>
      </c>
      <c r="Q1523" s="16">
        <f t="shared" si="117"/>
        <v>170.44680851063831</v>
      </c>
      <c r="R1523" s="9" t="s">
        <v>8343</v>
      </c>
      <c r="S1523" t="s">
        <v>8344</v>
      </c>
      <c r="T1523" s="13">
        <f t="shared" si="118"/>
        <v>42493.167719907404</v>
      </c>
      <c r="U1523" s="13">
        <f t="shared" si="119"/>
        <v>42528.167719907404</v>
      </c>
    </row>
    <row r="1524" spans="1:21" ht="58" x14ac:dyDescent="0.3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>
        <f t="shared" si="115"/>
        <v>138.96574712643678</v>
      </c>
      <c r="P1524">
        <f t="shared" si="116"/>
        <v>139</v>
      </c>
      <c r="Q1524" s="16">
        <f t="shared" si="117"/>
        <v>133.7391592920354</v>
      </c>
      <c r="R1524" s="9" t="s">
        <v>8343</v>
      </c>
      <c r="S1524" t="s">
        <v>8344</v>
      </c>
      <c r="T1524" s="13">
        <f t="shared" si="118"/>
        <v>41899.830312500002</v>
      </c>
      <c r="U1524" s="13">
        <f t="shared" si="119"/>
        <v>41929.830312500002</v>
      </c>
    </row>
    <row r="1525" spans="1:21" ht="43.5" x14ac:dyDescent="0.3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>
        <f t="shared" si="115"/>
        <v>124.84324324324325</v>
      </c>
      <c r="P1525">
        <f t="shared" si="116"/>
        <v>125</v>
      </c>
      <c r="Q1525" s="16">
        <f t="shared" si="117"/>
        <v>95.834024896265561</v>
      </c>
      <c r="R1525" s="9" t="s">
        <v>8343</v>
      </c>
      <c r="S1525" t="s">
        <v>8344</v>
      </c>
      <c r="T1525" s="13">
        <f t="shared" si="118"/>
        <v>41964.751342592594</v>
      </c>
      <c r="U1525" s="13">
        <f t="shared" si="119"/>
        <v>41996</v>
      </c>
    </row>
    <row r="1526" spans="1:21" ht="43.5" x14ac:dyDescent="0.3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>
        <f t="shared" si="115"/>
        <v>206.99999999999997</v>
      </c>
      <c r="P1526">
        <f t="shared" si="116"/>
        <v>207</v>
      </c>
      <c r="Q1526" s="16">
        <f t="shared" si="117"/>
        <v>221.78571428571428</v>
      </c>
      <c r="R1526" s="9" t="s">
        <v>8343</v>
      </c>
      <c r="S1526" t="s">
        <v>8344</v>
      </c>
      <c r="T1526" s="13">
        <f t="shared" si="118"/>
        <v>42756.501041666663</v>
      </c>
      <c r="U1526" s="13">
        <f t="shared" si="119"/>
        <v>42786.501041666663</v>
      </c>
    </row>
    <row r="1527" spans="1:21" ht="43.5" x14ac:dyDescent="0.3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>
        <f t="shared" si="115"/>
        <v>174.00576923076923</v>
      </c>
      <c r="P1527">
        <f t="shared" si="116"/>
        <v>175</v>
      </c>
      <c r="Q1527" s="16">
        <f t="shared" si="117"/>
        <v>32.315357142857138</v>
      </c>
      <c r="R1527" s="9" t="s">
        <v>8343</v>
      </c>
      <c r="S1527" t="s">
        <v>8344</v>
      </c>
      <c r="T1527" s="13">
        <f t="shared" si="118"/>
        <v>42570.702986111108</v>
      </c>
      <c r="U1527" s="13">
        <f t="shared" si="119"/>
        <v>42600.702986111108</v>
      </c>
    </row>
    <row r="1528" spans="1:21" ht="43.5" x14ac:dyDescent="0.3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>
        <f t="shared" si="115"/>
        <v>120.32608695652173</v>
      </c>
      <c r="P1528">
        <f t="shared" si="116"/>
        <v>121</v>
      </c>
      <c r="Q1528" s="16">
        <f t="shared" si="117"/>
        <v>98.839285714285708</v>
      </c>
      <c r="R1528" s="9" t="s">
        <v>8343</v>
      </c>
      <c r="S1528" t="s">
        <v>8344</v>
      </c>
      <c r="T1528" s="13">
        <f t="shared" si="118"/>
        <v>42339.276006944448</v>
      </c>
      <c r="U1528" s="13">
        <f t="shared" si="119"/>
        <v>42388.276006944448</v>
      </c>
    </row>
    <row r="1529" spans="1:21" ht="43.5" x14ac:dyDescent="0.3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>
        <f t="shared" si="115"/>
        <v>110.44428571428573</v>
      </c>
      <c r="P1529">
        <f t="shared" si="116"/>
        <v>111</v>
      </c>
      <c r="Q1529" s="16">
        <f t="shared" si="117"/>
        <v>55.222142857142863</v>
      </c>
      <c r="R1529" s="9" t="s">
        <v>8343</v>
      </c>
      <c r="S1529" t="s">
        <v>8344</v>
      </c>
      <c r="T1529" s="13">
        <f t="shared" si="118"/>
        <v>42780.600532407407</v>
      </c>
      <c r="U1529" s="13">
        <f t="shared" si="119"/>
        <v>42808.558865740735</v>
      </c>
    </row>
    <row r="1530" spans="1:21" ht="29" x14ac:dyDescent="0.3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>
        <f t="shared" si="115"/>
        <v>281.56666666666666</v>
      </c>
      <c r="P1530">
        <f t="shared" si="116"/>
        <v>282</v>
      </c>
      <c r="Q1530" s="16">
        <f t="shared" si="117"/>
        <v>52.793750000000003</v>
      </c>
      <c r="R1530" s="9" t="s">
        <v>8343</v>
      </c>
      <c r="S1530" t="s">
        <v>8344</v>
      </c>
      <c r="T1530" s="13">
        <f t="shared" si="118"/>
        <v>42736.732893518521</v>
      </c>
      <c r="U1530" s="13">
        <f t="shared" si="119"/>
        <v>42767</v>
      </c>
    </row>
    <row r="1531" spans="1:21" ht="43.5" x14ac:dyDescent="0.3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>
        <f t="shared" si="115"/>
        <v>100.67894736842105</v>
      </c>
      <c r="P1531">
        <f t="shared" si="116"/>
        <v>101</v>
      </c>
      <c r="Q1531" s="16">
        <f t="shared" si="117"/>
        <v>135.66666666666666</v>
      </c>
      <c r="R1531" s="9" t="s">
        <v>8343</v>
      </c>
      <c r="S1531" t="s">
        <v>8344</v>
      </c>
      <c r="T1531" s="13">
        <f t="shared" si="118"/>
        <v>42052.628703703704</v>
      </c>
      <c r="U1531" s="13">
        <f t="shared" si="119"/>
        <v>42082.587037037039</v>
      </c>
    </row>
    <row r="1532" spans="1:21" ht="58" x14ac:dyDescent="0.3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>
        <f t="shared" si="115"/>
        <v>134.82571428571427</v>
      </c>
      <c r="P1532">
        <f t="shared" si="116"/>
        <v>135</v>
      </c>
      <c r="Q1532" s="16">
        <f t="shared" si="117"/>
        <v>53.991990846681922</v>
      </c>
      <c r="R1532" s="9" t="s">
        <v>8343</v>
      </c>
      <c r="S1532" t="s">
        <v>8344</v>
      </c>
      <c r="T1532" s="13">
        <f t="shared" si="118"/>
        <v>42275.767303240747</v>
      </c>
      <c r="U1532" s="13">
        <f t="shared" si="119"/>
        <v>42300.767303240747</v>
      </c>
    </row>
    <row r="1533" spans="1:21" ht="58" x14ac:dyDescent="0.3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>
        <f t="shared" si="115"/>
        <v>175.95744680851064</v>
      </c>
      <c r="P1533">
        <f t="shared" si="116"/>
        <v>176</v>
      </c>
      <c r="Q1533" s="16">
        <f t="shared" si="117"/>
        <v>56.643835616438359</v>
      </c>
      <c r="R1533" s="9" t="s">
        <v>8343</v>
      </c>
      <c r="S1533" t="s">
        <v>8344</v>
      </c>
      <c r="T1533" s="13">
        <f t="shared" si="118"/>
        <v>41941.802384259259</v>
      </c>
      <c r="U1533" s="13">
        <f t="shared" si="119"/>
        <v>41974.125</v>
      </c>
    </row>
    <row r="1534" spans="1:21" ht="43.5" x14ac:dyDescent="0.3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>
        <f t="shared" si="115"/>
        <v>484.02000000000004</v>
      </c>
      <c r="P1534">
        <f t="shared" si="116"/>
        <v>485</v>
      </c>
      <c r="Q1534" s="16">
        <f t="shared" si="117"/>
        <v>82.316326530612244</v>
      </c>
      <c r="R1534" s="9" t="s">
        <v>8343</v>
      </c>
      <c r="S1534" t="s">
        <v>8344</v>
      </c>
      <c r="T1534" s="13">
        <f t="shared" si="118"/>
        <v>42391.475289351853</v>
      </c>
      <c r="U1534" s="13">
        <f t="shared" si="119"/>
        <v>42415.625</v>
      </c>
    </row>
    <row r="1535" spans="1:21" ht="43.5" x14ac:dyDescent="0.3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>
        <f t="shared" si="115"/>
        <v>145.14000000000001</v>
      </c>
      <c r="P1535">
        <f t="shared" si="116"/>
        <v>146</v>
      </c>
      <c r="Q1535" s="16">
        <f t="shared" si="117"/>
        <v>88.26081081081081</v>
      </c>
      <c r="R1535" s="9" t="s">
        <v>8343</v>
      </c>
      <c r="S1535" t="s">
        <v>8344</v>
      </c>
      <c r="T1535" s="13">
        <f t="shared" si="118"/>
        <v>42443.00204861111</v>
      </c>
      <c r="U1535" s="13">
        <f t="shared" si="119"/>
        <v>42492.165972222225</v>
      </c>
    </row>
    <row r="1536" spans="1:21" ht="43.5" x14ac:dyDescent="0.3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>
        <f t="shared" si="115"/>
        <v>417.73333333333335</v>
      </c>
      <c r="P1536">
        <f t="shared" si="116"/>
        <v>418</v>
      </c>
      <c r="Q1536" s="16">
        <f t="shared" si="117"/>
        <v>84.905149051490511</v>
      </c>
      <c r="R1536" s="9" t="s">
        <v>8343</v>
      </c>
      <c r="S1536" t="s">
        <v>8344</v>
      </c>
      <c r="T1536" s="13">
        <f t="shared" si="118"/>
        <v>42221.67432870371</v>
      </c>
      <c r="U1536" s="13">
        <f t="shared" si="119"/>
        <v>42251.67432870371</v>
      </c>
    </row>
    <row r="1537" spans="1:21" ht="58" x14ac:dyDescent="0.3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>
        <f t="shared" si="115"/>
        <v>132.42499999999998</v>
      </c>
      <c r="P1537">
        <f t="shared" si="116"/>
        <v>133</v>
      </c>
      <c r="Q1537" s="16">
        <f t="shared" si="117"/>
        <v>48.154545454545456</v>
      </c>
      <c r="R1537" s="9" t="s">
        <v>8343</v>
      </c>
      <c r="S1537" t="s">
        <v>8344</v>
      </c>
      <c r="T1537" s="13">
        <f t="shared" si="118"/>
        <v>42484.829062500001</v>
      </c>
      <c r="U1537" s="13">
        <f t="shared" si="119"/>
        <v>42513.916666666672</v>
      </c>
    </row>
    <row r="1538" spans="1:21" ht="58" x14ac:dyDescent="0.3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>
        <f t="shared" si="115"/>
        <v>250.30841666666666</v>
      </c>
      <c r="P1538">
        <f t="shared" si="116"/>
        <v>251</v>
      </c>
      <c r="Q1538" s="16">
        <f t="shared" si="117"/>
        <v>66.015406593406595</v>
      </c>
      <c r="R1538" s="9" t="s">
        <v>8343</v>
      </c>
      <c r="S1538" t="s">
        <v>8344</v>
      </c>
      <c r="T1538" s="13">
        <f t="shared" si="118"/>
        <v>42213.802199074074</v>
      </c>
      <c r="U1538" s="13">
        <f t="shared" si="119"/>
        <v>42243.802199074074</v>
      </c>
    </row>
    <row r="1539" spans="1:21" ht="43.5" x14ac:dyDescent="0.3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>
        <f t="shared" ref="O1539:O1602" si="120">((E1539)/(D1539))*100</f>
        <v>179.9</v>
      </c>
      <c r="P1539">
        <f t="shared" ref="P1539:P1602" si="121">ROUNDUP(O1539,0)</f>
        <v>180</v>
      </c>
      <c r="Q1539" s="16">
        <f t="shared" ref="Q1539:Q1602" si="122">E1539/L1539</f>
        <v>96.375</v>
      </c>
      <c r="R1539" s="9" t="s">
        <v>8343</v>
      </c>
      <c r="S1539" t="s">
        <v>8344</v>
      </c>
      <c r="T1539" s="13">
        <f t="shared" ref="T1539:T1602" si="123">(((J1539/60)/60)/24)+DATE(1970,1,1)</f>
        <v>42552.315127314811</v>
      </c>
      <c r="U1539" s="13">
        <f t="shared" ref="U1539:U1602" si="124">(((I1539/60)/60)/24)+DATE(1970,1,1)</f>
        <v>42588.75</v>
      </c>
    </row>
    <row r="1540" spans="1:21" ht="43.5" x14ac:dyDescent="0.3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>
        <f t="shared" si="120"/>
        <v>102.62857142857142</v>
      </c>
      <c r="P1540">
        <f t="shared" si="121"/>
        <v>103</v>
      </c>
      <c r="Q1540" s="16">
        <f t="shared" si="122"/>
        <v>156.17391304347825</v>
      </c>
      <c r="R1540" s="9" t="s">
        <v>8343</v>
      </c>
      <c r="S1540" t="s">
        <v>8344</v>
      </c>
      <c r="T1540" s="13">
        <f t="shared" si="123"/>
        <v>41981.782060185185</v>
      </c>
      <c r="U1540" s="13">
        <f t="shared" si="124"/>
        <v>42026.782060185185</v>
      </c>
    </row>
    <row r="1541" spans="1:21" ht="43.5" x14ac:dyDescent="0.3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>
        <f t="shared" si="120"/>
        <v>135.98609999999999</v>
      </c>
      <c r="P1541">
        <f t="shared" si="121"/>
        <v>136</v>
      </c>
      <c r="Q1541" s="16">
        <f t="shared" si="122"/>
        <v>95.764859154929582</v>
      </c>
      <c r="R1541" s="9" t="s">
        <v>8343</v>
      </c>
      <c r="S1541" t="s">
        <v>8344</v>
      </c>
      <c r="T1541" s="13">
        <f t="shared" si="123"/>
        <v>42705.919201388882</v>
      </c>
      <c r="U1541" s="13">
        <f t="shared" si="124"/>
        <v>42738.919201388882</v>
      </c>
    </row>
    <row r="1542" spans="1:21" ht="43.5" x14ac:dyDescent="0.3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>
        <f t="shared" si="120"/>
        <v>117.86666666666667</v>
      </c>
      <c r="P1542">
        <f t="shared" si="121"/>
        <v>118</v>
      </c>
      <c r="Q1542" s="16">
        <f t="shared" si="122"/>
        <v>180.40816326530611</v>
      </c>
      <c r="R1542" s="9" t="s">
        <v>8343</v>
      </c>
      <c r="S1542" t="s">
        <v>8344</v>
      </c>
      <c r="T1542" s="13">
        <f t="shared" si="123"/>
        <v>41939.00712962963</v>
      </c>
      <c r="U1542" s="13">
        <f t="shared" si="124"/>
        <v>41969.052083333328</v>
      </c>
    </row>
    <row r="1543" spans="1:21" ht="43.5" x14ac:dyDescent="0.3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>
        <f t="shared" si="120"/>
        <v>3.3333333333333333E-2</v>
      </c>
      <c r="P1543">
        <f t="shared" si="121"/>
        <v>1</v>
      </c>
      <c r="Q1543" s="16">
        <f t="shared" si="122"/>
        <v>3</v>
      </c>
      <c r="R1543" s="9" t="s">
        <v>8343</v>
      </c>
      <c r="S1543" t="s">
        <v>8348</v>
      </c>
      <c r="T1543" s="13">
        <f t="shared" si="123"/>
        <v>41974.712245370371</v>
      </c>
      <c r="U1543" s="13">
        <f t="shared" si="124"/>
        <v>42004.712245370371</v>
      </c>
    </row>
    <row r="1544" spans="1:21" ht="58" x14ac:dyDescent="0.3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>
        <f t="shared" si="120"/>
        <v>4</v>
      </c>
      <c r="P1544">
        <f t="shared" si="121"/>
        <v>4</v>
      </c>
      <c r="Q1544" s="16">
        <f t="shared" si="122"/>
        <v>20</v>
      </c>
      <c r="R1544" s="9" t="s">
        <v>8343</v>
      </c>
      <c r="S1544" t="s">
        <v>8348</v>
      </c>
      <c r="T1544" s="13">
        <f t="shared" si="123"/>
        <v>42170.996527777781</v>
      </c>
      <c r="U1544" s="13">
        <f t="shared" si="124"/>
        <v>42185.996527777781</v>
      </c>
    </row>
    <row r="1545" spans="1:21" ht="43.5" x14ac:dyDescent="0.3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>
        <f t="shared" si="120"/>
        <v>0.44444444444444442</v>
      </c>
      <c r="P1545">
        <f t="shared" si="121"/>
        <v>1</v>
      </c>
      <c r="Q1545" s="16">
        <f t="shared" si="122"/>
        <v>10</v>
      </c>
      <c r="R1545" s="9" t="s">
        <v>8343</v>
      </c>
      <c r="S1545" t="s">
        <v>8348</v>
      </c>
      <c r="T1545" s="13">
        <f t="shared" si="123"/>
        <v>41935.509652777779</v>
      </c>
      <c r="U1545" s="13">
        <f t="shared" si="124"/>
        <v>41965.551319444443</v>
      </c>
    </row>
    <row r="1546" spans="1:21" ht="43.5" x14ac:dyDescent="0.3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>
        <f t="shared" si="120"/>
        <v>0</v>
      </c>
      <c r="P1546">
        <f t="shared" si="121"/>
        <v>0</v>
      </c>
      <c r="Q1546" s="16" t="e">
        <f t="shared" si="122"/>
        <v>#DIV/0!</v>
      </c>
      <c r="R1546" s="9" t="s">
        <v>8343</v>
      </c>
      <c r="S1546" t="s">
        <v>8348</v>
      </c>
      <c r="T1546" s="13">
        <f t="shared" si="123"/>
        <v>42053.051203703704</v>
      </c>
      <c r="U1546" s="13">
        <f t="shared" si="124"/>
        <v>42095.012499999997</v>
      </c>
    </row>
    <row r="1547" spans="1:21" ht="43.5" x14ac:dyDescent="0.3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>
        <f t="shared" si="120"/>
        <v>3.3333333333333333E-2</v>
      </c>
      <c r="P1547">
        <f t="shared" si="121"/>
        <v>1</v>
      </c>
      <c r="Q1547" s="16">
        <f t="shared" si="122"/>
        <v>1</v>
      </c>
      <c r="R1547" s="9" t="s">
        <v>8343</v>
      </c>
      <c r="S1547" t="s">
        <v>8348</v>
      </c>
      <c r="T1547" s="13">
        <f t="shared" si="123"/>
        <v>42031.884652777779</v>
      </c>
      <c r="U1547" s="13">
        <f t="shared" si="124"/>
        <v>42065.886111111111</v>
      </c>
    </row>
    <row r="1548" spans="1:21" ht="43.5" x14ac:dyDescent="0.3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>
        <f t="shared" si="120"/>
        <v>28.9</v>
      </c>
      <c r="P1548">
        <f t="shared" si="121"/>
        <v>29</v>
      </c>
      <c r="Q1548" s="16">
        <f t="shared" si="122"/>
        <v>26.272727272727273</v>
      </c>
      <c r="R1548" s="9" t="s">
        <v>8343</v>
      </c>
      <c r="S1548" t="s">
        <v>8348</v>
      </c>
      <c r="T1548" s="13">
        <f t="shared" si="123"/>
        <v>41839.212951388887</v>
      </c>
      <c r="U1548" s="13">
        <f t="shared" si="124"/>
        <v>41899.212951388887</v>
      </c>
    </row>
    <row r="1549" spans="1:21" ht="43.5" x14ac:dyDescent="0.3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>
        <f t="shared" si="120"/>
        <v>0</v>
      </c>
      <c r="P1549">
        <f t="shared" si="121"/>
        <v>0</v>
      </c>
      <c r="Q1549" s="16" t="e">
        <f t="shared" si="122"/>
        <v>#DIV/0!</v>
      </c>
      <c r="R1549" s="9" t="s">
        <v>8343</v>
      </c>
      <c r="S1549" t="s">
        <v>8348</v>
      </c>
      <c r="T1549" s="13">
        <f t="shared" si="123"/>
        <v>42782.426875000005</v>
      </c>
      <c r="U1549" s="13">
        <f t="shared" si="124"/>
        <v>42789.426875000005</v>
      </c>
    </row>
    <row r="1550" spans="1:21" ht="29" x14ac:dyDescent="0.3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>
        <f t="shared" si="120"/>
        <v>8.5714285714285712</v>
      </c>
      <c r="P1550">
        <f t="shared" si="121"/>
        <v>9</v>
      </c>
      <c r="Q1550" s="16">
        <f t="shared" si="122"/>
        <v>60</v>
      </c>
      <c r="R1550" s="9" t="s">
        <v>8343</v>
      </c>
      <c r="S1550" t="s">
        <v>8348</v>
      </c>
      <c r="T1550" s="13">
        <f t="shared" si="123"/>
        <v>42286.88217592593</v>
      </c>
      <c r="U1550" s="13">
        <f t="shared" si="124"/>
        <v>42316.923842592587</v>
      </c>
    </row>
    <row r="1551" spans="1:21" ht="43.5" x14ac:dyDescent="0.3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>
        <f t="shared" si="120"/>
        <v>34</v>
      </c>
      <c r="P1551">
        <f t="shared" si="121"/>
        <v>34</v>
      </c>
      <c r="Q1551" s="16">
        <f t="shared" si="122"/>
        <v>28.333333333333332</v>
      </c>
      <c r="R1551" s="9" t="s">
        <v>8343</v>
      </c>
      <c r="S1551" t="s">
        <v>8348</v>
      </c>
      <c r="T1551" s="13">
        <f t="shared" si="123"/>
        <v>42281.136099537034</v>
      </c>
      <c r="U1551" s="13">
        <f t="shared" si="124"/>
        <v>42311.177766203706</v>
      </c>
    </row>
    <row r="1552" spans="1:21" ht="58" x14ac:dyDescent="0.3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>
        <f t="shared" si="120"/>
        <v>13.466666666666665</v>
      </c>
      <c r="P1552">
        <f t="shared" si="121"/>
        <v>14</v>
      </c>
      <c r="Q1552" s="16">
        <f t="shared" si="122"/>
        <v>14.428571428571429</v>
      </c>
      <c r="R1552" s="9" t="s">
        <v>8343</v>
      </c>
      <c r="S1552" t="s">
        <v>8348</v>
      </c>
      <c r="T1552" s="13">
        <f t="shared" si="123"/>
        <v>42472.449467592596</v>
      </c>
      <c r="U1552" s="13">
        <f t="shared" si="124"/>
        <v>42502.449467592596</v>
      </c>
    </row>
    <row r="1553" spans="1:21" ht="43.5" x14ac:dyDescent="0.3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>
        <f t="shared" si="120"/>
        <v>0</v>
      </c>
      <c r="P1553">
        <f t="shared" si="121"/>
        <v>0</v>
      </c>
      <c r="Q1553" s="16" t="e">
        <f t="shared" si="122"/>
        <v>#DIV/0!</v>
      </c>
      <c r="R1553" s="9" t="s">
        <v>8343</v>
      </c>
      <c r="S1553" t="s">
        <v>8348</v>
      </c>
      <c r="T1553" s="13">
        <f t="shared" si="123"/>
        <v>42121.824525462958</v>
      </c>
      <c r="U1553" s="13">
        <f t="shared" si="124"/>
        <v>42151.824525462958</v>
      </c>
    </row>
    <row r="1554" spans="1:21" ht="43.5" x14ac:dyDescent="0.3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>
        <f t="shared" si="120"/>
        <v>49.186046511627907</v>
      </c>
      <c r="P1554">
        <f t="shared" si="121"/>
        <v>50</v>
      </c>
      <c r="Q1554" s="16">
        <f t="shared" si="122"/>
        <v>132.1875</v>
      </c>
      <c r="R1554" s="9" t="s">
        <v>8343</v>
      </c>
      <c r="S1554" t="s">
        <v>8348</v>
      </c>
      <c r="T1554" s="13">
        <f t="shared" si="123"/>
        <v>41892.688750000001</v>
      </c>
      <c r="U1554" s="13">
        <f t="shared" si="124"/>
        <v>41913.165972222225</v>
      </c>
    </row>
    <row r="1555" spans="1:21" ht="43.5" x14ac:dyDescent="0.3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>
        <f t="shared" si="120"/>
        <v>0</v>
      </c>
      <c r="P1555">
        <f t="shared" si="121"/>
        <v>0</v>
      </c>
      <c r="Q1555" s="16" t="e">
        <f t="shared" si="122"/>
        <v>#DIV/0!</v>
      </c>
      <c r="R1555" s="9" t="s">
        <v>8343</v>
      </c>
      <c r="S1555" t="s">
        <v>8348</v>
      </c>
      <c r="T1555" s="13">
        <f t="shared" si="123"/>
        <v>42219.282951388886</v>
      </c>
      <c r="U1555" s="13">
        <f t="shared" si="124"/>
        <v>42249.282951388886</v>
      </c>
    </row>
    <row r="1556" spans="1:21" ht="58" x14ac:dyDescent="0.3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>
        <f t="shared" si="120"/>
        <v>0</v>
      </c>
      <c r="P1556">
        <f t="shared" si="121"/>
        <v>0</v>
      </c>
      <c r="Q1556" s="16" t="e">
        <f t="shared" si="122"/>
        <v>#DIV/0!</v>
      </c>
      <c r="R1556" s="9" t="s">
        <v>8343</v>
      </c>
      <c r="S1556" t="s">
        <v>8348</v>
      </c>
      <c r="T1556" s="13">
        <f t="shared" si="123"/>
        <v>42188.252199074079</v>
      </c>
      <c r="U1556" s="13">
        <f t="shared" si="124"/>
        <v>42218.252199074079</v>
      </c>
    </row>
    <row r="1557" spans="1:21" ht="43.5" x14ac:dyDescent="0.3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>
        <f t="shared" si="120"/>
        <v>0</v>
      </c>
      <c r="P1557">
        <f t="shared" si="121"/>
        <v>0</v>
      </c>
      <c r="Q1557" s="16" t="e">
        <f t="shared" si="122"/>
        <v>#DIV/0!</v>
      </c>
      <c r="R1557" s="9" t="s">
        <v>8343</v>
      </c>
      <c r="S1557" t="s">
        <v>8348</v>
      </c>
      <c r="T1557" s="13">
        <f t="shared" si="123"/>
        <v>42241.613796296297</v>
      </c>
      <c r="U1557" s="13">
        <f t="shared" si="124"/>
        <v>42264.708333333328</v>
      </c>
    </row>
    <row r="1558" spans="1:21" ht="43.5" x14ac:dyDescent="0.3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>
        <f t="shared" si="120"/>
        <v>45.133333333333333</v>
      </c>
      <c r="P1558">
        <f t="shared" si="121"/>
        <v>46</v>
      </c>
      <c r="Q1558" s="16">
        <f t="shared" si="122"/>
        <v>56.416666666666664</v>
      </c>
      <c r="R1558" s="9" t="s">
        <v>8343</v>
      </c>
      <c r="S1558" t="s">
        <v>8348</v>
      </c>
      <c r="T1558" s="13">
        <f t="shared" si="123"/>
        <v>42525.153055555551</v>
      </c>
      <c r="U1558" s="13">
        <f t="shared" si="124"/>
        <v>42555.153055555551</v>
      </c>
    </row>
    <row r="1559" spans="1:21" ht="43.5" x14ac:dyDescent="0.3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>
        <f t="shared" si="120"/>
        <v>4</v>
      </c>
      <c r="P1559">
        <f t="shared" si="121"/>
        <v>4</v>
      </c>
      <c r="Q1559" s="16">
        <f t="shared" si="122"/>
        <v>100</v>
      </c>
      <c r="R1559" s="9" t="s">
        <v>8343</v>
      </c>
      <c r="S1559" t="s">
        <v>8348</v>
      </c>
      <c r="T1559" s="13">
        <f t="shared" si="123"/>
        <v>41871.65315972222</v>
      </c>
      <c r="U1559" s="13">
        <f t="shared" si="124"/>
        <v>41902.65315972222</v>
      </c>
    </row>
    <row r="1560" spans="1:21" ht="43.5" x14ac:dyDescent="0.3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>
        <f t="shared" si="120"/>
        <v>4.666666666666667</v>
      </c>
      <c r="P1560">
        <f t="shared" si="121"/>
        <v>5</v>
      </c>
      <c r="Q1560" s="16">
        <f t="shared" si="122"/>
        <v>11.666666666666666</v>
      </c>
      <c r="R1560" s="9" t="s">
        <v>8343</v>
      </c>
      <c r="S1560" t="s">
        <v>8348</v>
      </c>
      <c r="T1560" s="13">
        <f t="shared" si="123"/>
        <v>42185.397673611107</v>
      </c>
      <c r="U1560" s="13">
        <f t="shared" si="124"/>
        <v>42244.508333333331</v>
      </c>
    </row>
    <row r="1561" spans="1:21" ht="29" x14ac:dyDescent="0.3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>
        <f t="shared" si="120"/>
        <v>0.33333333333333337</v>
      </c>
      <c r="P1561">
        <f t="shared" si="121"/>
        <v>1</v>
      </c>
      <c r="Q1561" s="16">
        <f t="shared" si="122"/>
        <v>50</v>
      </c>
      <c r="R1561" s="9" t="s">
        <v>8343</v>
      </c>
      <c r="S1561" t="s">
        <v>8348</v>
      </c>
      <c r="T1561" s="13">
        <f t="shared" si="123"/>
        <v>42108.05322916666</v>
      </c>
      <c r="U1561" s="13">
        <f t="shared" si="124"/>
        <v>42123.05322916666</v>
      </c>
    </row>
    <row r="1562" spans="1:21" ht="43.5" x14ac:dyDescent="0.3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>
        <f t="shared" si="120"/>
        <v>3.7600000000000002</v>
      </c>
      <c r="P1562">
        <f t="shared" si="121"/>
        <v>4</v>
      </c>
      <c r="Q1562" s="16">
        <f t="shared" si="122"/>
        <v>23.5</v>
      </c>
      <c r="R1562" s="9" t="s">
        <v>8343</v>
      </c>
      <c r="S1562" t="s">
        <v>8348</v>
      </c>
      <c r="T1562" s="13">
        <f t="shared" si="123"/>
        <v>41936.020752314813</v>
      </c>
      <c r="U1562" s="13">
        <f t="shared" si="124"/>
        <v>41956.062418981484</v>
      </c>
    </row>
    <row r="1563" spans="1:21" ht="58" x14ac:dyDescent="0.3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>
        <f t="shared" si="120"/>
        <v>0.67</v>
      </c>
      <c r="P1563">
        <f t="shared" si="121"/>
        <v>1</v>
      </c>
      <c r="Q1563" s="16">
        <f t="shared" si="122"/>
        <v>67</v>
      </c>
      <c r="R1563" s="9" t="s">
        <v>8327</v>
      </c>
      <c r="S1563" t="s">
        <v>8349</v>
      </c>
      <c r="T1563" s="13">
        <f t="shared" si="123"/>
        <v>41555.041701388887</v>
      </c>
      <c r="U1563" s="13">
        <f t="shared" si="124"/>
        <v>41585.083368055559</v>
      </c>
    </row>
    <row r="1564" spans="1:21" ht="58" x14ac:dyDescent="0.3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>
        <f t="shared" si="120"/>
        <v>0</v>
      </c>
      <c r="P1564">
        <f t="shared" si="121"/>
        <v>0</v>
      </c>
      <c r="Q1564" s="16" t="e">
        <f t="shared" si="122"/>
        <v>#DIV/0!</v>
      </c>
      <c r="R1564" s="9" t="s">
        <v>8327</v>
      </c>
      <c r="S1564" t="s">
        <v>8349</v>
      </c>
      <c r="T1564" s="13">
        <f t="shared" si="123"/>
        <v>40079.566157407404</v>
      </c>
      <c r="U1564" s="13">
        <f t="shared" si="124"/>
        <v>40149.034722222219</v>
      </c>
    </row>
    <row r="1565" spans="1:21" ht="43.5" x14ac:dyDescent="0.3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>
        <f t="shared" si="120"/>
        <v>1.4166666666666665</v>
      </c>
      <c r="P1565">
        <f t="shared" si="121"/>
        <v>2</v>
      </c>
      <c r="Q1565" s="16">
        <f t="shared" si="122"/>
        <v>42.5</v>
      </c>
      <c r="R1565" s="9" t="s">
        <v>8327</v>
      </c>
      <c r="S1565" t="s">
        <v>8349</v>
      </c>
      <c r="T1565" s="13">
        <f t="shared" si="123"/>
        <v>41652.742488425924</v>
      </c>
      <c r="U1565" s="13">
        <f t="shared" si="124"/>
        <v>41712.700821759259</v>
      </c>
    </row>
    <row r="1566" spans="1:21" ht="43.5" x14ac:dyDescent="0.3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>
        <f t="shared" si="120"/>
        <v>0.1</v>
      </c>
      <c r="P1566">
        <f t="shared" si="121"/>
        <v>1</v>
      </c>
      <c r="Q1566" s="16">
        <f t="shared" si="122"/>
        <v>10</v>
      </c>
      <c r="R1566" s="9" t="s">
        <v>8327</v>
      </c>
      <c r="S1566" t="s">
        <v>8349</v>
      </c>
      <c r="T1566" s="13">
        <f t="shared" si="123"/>
        <v>42121.367002314815</v>
      </c>
      <c r="U1566" s="13">
        <f t="shared" si="124"/>
        <v>42152.836805555555</v>
      </c>
    </row>
    <row r="1567" spans="1:21" ht="43.5" x14ac:dyDescent="0.3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>
        <f t="shared" si="120"/>
        <v>2.5</v>
      </c>
      <c r="P1567">
        <f t="shared" si="121"/>
        <v>3</v>
      </c>
      <c r="Q1567" s="16">
        <f t="shared" si="122"/>
        <v>100</v>
      </c>
      <c r="R1567" s="9" t="s">
        <v>8327</v>
      </c>
      <c r="S1567" t="s">
        <v>8349</v>
      </c>
      <c r="T1567" s="13">
        <f t="shared" si="123"/>
        <v>40672.729872685188</v>
      </c>
      <c r="U1567" s="13">
        <f t="shared" si="124"/>
        <v>40702.729872685188</v>
      </c>
    </row>
    <row r="1568" spans="1:21" ht="43.5" x14ac:dyDescent="0.3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>
        <f t="shared" si="120"/>
        <v>21.25</v>
      </c>
      <c r="P1568">
        <f t="shared" si="121"/>
        <v>22</v>
      </c>
      <c r="Q1568" s="16">
        <f t="shared" si="122"/>
        <v>108.05084745762711</v>
      </c>
      <c r="R1568" s="9" t="s">
        <v>8327</v>
      </c>
      <c r="S1568" t="s">
        <v>8349</v>
      </c>
      <c r="T1568" s="13">
        <f t="shared" si="123"/>
        <v>42549.916712962964</v>
      </c>
      <c r="U1568" s="13">
        <f t="shared" si="124"/>
        <v>42578.916666666672</v>
      </c>
    </row>
    <row r="1569" spans="1:21" ht="43.5" x14ac:dyDescent="0.3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>
        <f t="shared" si="120"/>
        <v>4.117647058823529</v>
      </c>
      <c r="P1569">
        <f t="shared" si="121"/>
        <v>5</v>
      </c>
      <c r="Q1569" s="16">
        <f t="shared" si="122"/>
        <v>26.923076923076923</v>
      </c>
      <c r="R1569" s="9" t="s">
        <v>8327</v>
      </c>
      <c r="S1569" t="s">
        <v>8349</v>
      </c>
      <c r="T1569" s="13">
        <f t="shared" si="123"/>
        <v>41671.936863425923</v>
      </c>
      <c r="U1569" s="13">
        <f t="shared" si="124"/>
        <v>41687</v>
      </c>
    </row>
    <row r="1570" spans="1:21" ht="43.5" x14ac:dyDescent="0.3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>
        <f t="shared" si="120"/>
        <v>13.639999999999999</v>
      </c>
      <c r="P1570">
        <f t="shared" si="121"/>
        <v>14</v>
      </c>
      <c r="Q1570" s="16">
        <f t="shared" si="122"/>
        <v>155</v>
      </c>
      <c r="R1570" s="9" t="s">
        <v>8327</v>
      </c>
      <c r="S1570" t="s">
        <v>8349</v>
      </c>
      <c r="T1570" s="13">
        <f t="shared" si="123"/>
        <v>41962.062326388885</v>
      </c>
      <c r="U1570" s="13">
        <f t="shared" si="124"/>
        <v>41997.062326388885</v>
      </c>
    </row>
    <row r="1571" spans="1:21" x14ac:dyDescent="0.3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>
        <f t="shared" si="120"/>
        <v>0</v>
      </c>
      <c r="P1571">
        <f t="shared" si="121"/>
        <v>0</v>
      </c>
      <c r="Q1571" s="16" t="e">
        <f t="shared" si="122"/>
        <v>#DIV/0!</v>
      </c>
      <c r="R1571" s="9" t="s">
        <v>8327</v>
      </c>
      <c r="S1571" t="s">
        <v>8349</v>
      </c>
      <c r="T1571" s="13">
        <f t="shared" si="123"/>
        <v>41389.679560185185</v>
      </c>
      <c r="U1571" s="13">
        <f t="shared" si="124"/>
        <v>41419.679560185185</v>
      </c>
    </row>
    <row r="1572" spans="1:21" ht="29" x14ac:dyDescent="0.3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>
        <f t="shared" si="120"/>
        <v>41.4</v>
      </c>
      <c r="P1572">
        <f t="shared" si="121"/>
        <v>42</v>
      </c>
      <c r="Q1572" s="16">
        <f t="shared" si="122"/>
        <v>47.769230769230766</v>
      </c>
      <c r="R1572" s="9" t="s">
        <v>8327</v>
      </c>
      <c r="S1572" t="s">
        <v>8349</v>
      </c>
      <c r="T1572" s="13">
        <f t="shared" si="123"/>
        <v>42438.813449074078</v>
      </c>
      <c r="U1572" s="13">
        <f t="shared" si="124"/>
        <v>42468.771782407406</v>
      </c>
    </row>
    <row r="1573" spans="1:21" ht="58" x14ac:dyDescent="0.3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>
        <f t="shared" si="120"/>
        <v>0.66115702479338845</v>
      </c>
      <c r="P1573">
        <f t="shared" si="121"/>
        <v>1</v>
      </c>
      <c r="Q1573" s="16">
        <f t="shared" si="122"/>
        <v>20</v>
      </c>
      <c r="R1573" s="9" t="s">
        <v>8327</v>
      </c>
      <c r="S1573" t="s">
        <v>8349</v>
      </c>
      <c r="T1573" s="13">
        <f t="shared" si="123"/>
        <v>42144.769479166673</v>
      </c>
      <c r="U1573" s="13">
        <f t="shared" si="124"/>
        <v>42174.769479166673</v>
      </c>
    </row>
    <row r="1574" spans="1:21" ht="43.5" x14ac:dyDescent="0.3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>
        <f t="shared" si="120"/>
        <v>5</v>
      </c>
      <c r="P1574">
        <f t="shared" si="121"/>
        <v>5</v>
      </c>
      <c r="Q1574" s="16">
        <f t="shared" si="122"/>
        <v>41.666666666666664</v>
      </c>
      <c r="R1574" s="9" t="s">
        <v>8327</v>
      </c>
      <c r="S1574" t="s">
        <v>8349</v>
      </c>
      <c r="T1574" s="13">
        <f t="shared" si="123"/>
        <v>42404.033090277779</v>
      </c>
      <c r="U1574" s="13">
        <f t="shared" si="124"/>
        <v>42428.999305555553</v>
      </c>
    </row>
    <row r="1575" spans="1:21" ht="43.5" x14ac:dyDescent="0.3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>
        <f t="shared" si="120"/>
        <v>2.4777777777777779</v>
      </c>
      <c r="P1575">
        <f t="shared" si="121"/>
        <v>3</v>
      </c>
      <c r="Q1575" s="16">
        <f t="shared" si="122"/>
        <v>74.333333333333329</v>
      </c>
      <c r="R1575" s="9" t="s">
        <v>8327</v>
      </c>
      <c r="S1575" t="s">
        <v>8349</v>
      </c>
      <c r="T1575" s="13">
        <f t="shared" si="123"/>
        <v>42786.000023148154</v>
      </c>
      <c r="U1575" s="13">
        <f t="shared" si="124"/>
        <v>42826.165972222225</v>
      </c>
    </row>
    <row r="1576" spans="1:21" ht="43.5" x14ac:dyDescent="0.3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>
        <f t="shared" si="120"/>
        <v>5.0599999999999996</v>
      </c>
      <c r="P1576">
        <f t="shared" si="121"/>
        <v>6</v>
      </c>
      <c r="Q1576" s="16">
        <f t="shared" si="122"/>
        <v>84.333333333333329</v>
      </c>
      <c r="R1576" s="9" t="s">
        <v>8327</v>
      </c>
      <c r="S1576" t="s">
        <v>8349</v>
      </c>
      <c r="T1576" s="13">
        <f t="shared" si="123"/>
        <v>42017.927418981482</v>
      </c>
      <c r="U1576" s="13">
        <f t="shared" si="124"/>
        <v>42052.927418981482</v>
      </c>
    </row>
    <row r="1577" spans="1:21" ht="43.5" x14ac:dyDescent="0.3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>
        <f t="shared" si="120"/>
        <v>22.91</v>
      </c>
      <c r="P1577">
        <f t="shared" si="121"/>
        <v>23</v>
      </c>
      <c r="Q1577" s="16">
        <f t="shared" si="122"/>
        <v>65.457142857142856</v>
      </c>
      <c r="R1577" s="9" t="s">
        <v>8327</v>
      </c>
      <c r="S1577" t="s">
        <v>8349</v>
      </c>
      <c r="T1577" s="13">
        <f t="shared" si="123"/>
        <v>41799.524259259262</v>
      </c>
      <c r="U1577" s="13">
        <f t="shared" si="124"/>
        <v>41829.524259259262</v>
      </c>
    </row>
    <row r="1578" spans="1:21" ht="29" x14ac:dyDescent="0.3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>
        <f t="shared" si="120"/>
        <v>13</v>
      </c>
      <c r="P1578">
        <f t="shared" si="121"/>
        <v>13</v>
      </c>
      <c r="Q1578" s="16">
        <f t="shared" si="122"/>
        <v>65</v>
      </c>
      <c r="R1578" s="9" t="s">
        <v>8327</v>
      </c>
      <c r="S1578" t="s">
        <v>8349</v>
      </c>
      <c r="T1578" s="13">
        <f t="shared" si="123"/>
        <v>42140.879259259258</v>
      </c>
      <c r="U1578" s="13">
        <f t="shared" si="124"/>
        <v>42185.879259259258</v>
      </c>
    </row>
    <row r="1579" spans="1:21" ht="43.5" x14ac:dyDescent="0.3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>
        <f t="shared" si="120"/>
        <v>0.54999999999999993</v>
      </c>
      <c r="P1579">
        <f t="shared" si="121"/>
        <v>1</v>
      </c>
      <c r="Q1579" s="16">
        <f t="shared" si="122"/>
        <v>27.5</v>
      </c>
      <c r="R1579" s="9" t="s">
        <v>8327</v>
      </c>
      <c r="S1579" t="s">
        <v>8349</v>
      </c>
      <c r="T1579" s="13">
        <f t="shared" si="123"/>
        <v>41054.847777777781</v>
      </c>
      <c r="U1579" s="13">
        <f t="shared" si="124"/>
        <v>41114.847777777781</v>
      </c>
    </row>
    <row r="1580" spans="1:21" ht="58" x14ac:dyDescent="0.3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>
        <f t="shared" si="120"/>
        <v>10.806536636794938</v>
      </c>
      <c r="P1580">
        <f t="shared" si="121"/>
        <v>11</v>
      </c>
      <c r="Q1580" s="16">
        <f t="shared" si="122"/>
        <v>51.25</v>
      </c>
      <c r="R1580" s="9" t="s">
        <v>8327</v>
      </c>
      <c r="S1580" t="s">
        <v>8349</v>
      </c>
      <c r="T1580" s="13">
        <f t="shared" si="123"/>
        <v>40399.065868055557</v>
      </c>
      <c r="U1580" s="13">
        <f t="shared" si="124"/>
        <v>40423.083333333336</v>
      </c>
    </row>
    <row r="1581" spans="1:21" ht="29" x14ac:dyDescent="0.3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>
        <f t="shared" si="120"/>
        <v>0.84008400840084008</v>
      </c>
      <c r="P1581">
        <f t="shared" si="121"/>
        <v>1</v>
      </c>
      <c r="Q1581" s="16">
        <f t="shared" si="122"/>
        <v>14</v>
      </c>
      <c r="R1581" s="9" t="s">
        <v>8327</v>
      </c>
      <c r="S1581" t="s">
        <v>8349</v>
      </c>
      <c r="T1581" s="13">
        <f t="shared" si="123"/>
        <v>41481.996423611112</v>
      </c>
      <c r="U1581" s="13">
        <f t="shared" si="124"/>
        <v>41514.996423611112</v>
      </c>
    </row>
    <row r="1582" spans="1:21" ht="43.5" x14ac:dyDescent="0.3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>
        <f t="shared" si="120"/>
        <v>0</v>
      </c>
      <c r="P1582">
        <f t="shared" si="121"/>
        <v>0</v>
      </c>
      <c r="Q1582" s="16" t="e">
        <f t="shared" si="122"/>
        <v>#DIV/0!</v>
      </c>
      <c r="R1582" s="9" t="s">
        <v>8327</v>
      </c>
      <c r="S1582" t="s">
        <v>8349</v>
      </c>
      <c r="T1582" s="13">
        <f t="shared" si="123"/>
        <v>40990.050069444449</v>
      </c>
      <c r="U1582" s="13">
        <f t="shared" si="124"/>
        <v>41050.050069444449</v>
      </c>
    </row>
    <row r="1583" spans="1:21" ht="43.5" x14ac:dyDescent="0.3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>
        <f t="shared" si="120"/>
        <v>0.5</v>
      </c>
      <c r="P1583">
        <f t="shared" si="121"/>
        <v>1</v>
      </c>
      <c r="Q1583" s="16">
        <f t="shared" si="122"/>
        <v>5</v>
      </c>
      <c r="R1583" s="9" t="s">
        <v>8343</v>
      </c>
      <c r="S1583" t="s">
        <v>8350</v>
      </c>
      <c r="T1583" s="13">
        <f t="shared" si="123"/>
        <v>42325.448958333334</v>
      </c>
      <c r="U1583" s="13">
        <f t="shared" si="124"/>
        <v>42357.448958333334</v>
      </c>
    </row>
    <row r="1584" spans="1:21" ht="29" x14ac:dyDescent="0.3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>
        <f t="shared" si="120"/>
        <v>9.3000000000000007</v>
      </c>
      <c r="P1584">
        <f t="shared" si="121"/>
        <v>10</v>
      </c>
      <c r="Q1584" s="16">
        <f t="shared" si="122"/>
        <v>31</v>
      </c>
      <c r="R1584" s="9" t="s">
        <v>8343</v>
      </c>
      <c r="S1584" t="s">
        <v>8350</v>
      </c>
      <c r="T1584" s="13">
        <f t="shared" si="123"/>
        <v>42246.789965277778</v>
      </c>
      <c r="U1584" s="13">
        <f t="shared" si="124"/>
        <v>42303.888888888891</v>
      </c>
    </row>
    <row r="1585" spans="1:21" ht="58" x14ac:dyDescent="0.3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>
        <f t="shared" si="120"/>
        <v>7.4999999999999997E-2</v>
      </c>
      <c r="P1585">
        <f t="shared" si="121"/>
        <v>1</v>
      </c>
      <c r="Q1585" s="16">
        <f t="shared" si="122"/>
        <v>15</v>
      </c>
      <c r="R1585" s="9" t="s">
        <v>8343</v>
      </c>
      <c r="S1585" t="s">
        <v>8350</v>
      </c>
      <c r="T1585" s="13">
        <f t="shared" si="123"/>
        <v>41877.904988425929</v>
      </c>
      <c r="U1585" s="13">
        <f t="shared" si="124"/>
        <v>41907.904988425929</v>
      </c>
    </row>
    <row r="1586" spans="1:21" ht="43.5" x14ac:dyDescent="0.3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>
        <f t="shared" si="120"/>
        <v>0</v>
      </c>
      <c r="P1586">
        <f t="shared" si="121"/>
        <v>0</v>
      </c>
      <c r="Q1586" s="16" t="e">
        <f t="shared" si="122"/>
        <v>#DIV/0!</v>
      </c>
      <c r="R1586" s="9" t="s">
        <v>8343</v>
      </c>
      <c r="S1586" t="s">
        <v>8350</v>
      </c>
      <c r="T1586" s="13">
        <f t="shared" si="123"/>
        <v>41779.649317129632</v>
      </c>
      <c r="U1586" s="13">
        <f t="shared" si="124"/>
        <v>41789.649317129632</v>
      </c>
    </row>
    <row r="1587" spans="1:21" ht="58" x14ac:dyDescent="0.3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>
        <f t="shared" si="120"/>
        <v>79</v>
      </c>
      <c r="P1587">
        <f t="shared" si="121"/>
        <v>79</v>
      </c>
      <c r="Q1587" s="16">
        <f t="shared" si="122"/>
        <v>131.66666666666666</v>
      </c>
      <c r="R1587" s="9" t="s">
        <v>8343</v>
      </c>
      <c r="S1587" t="s">
        <v>8350</v>
      </c>
      <c r="T1587" s="13">
        <f t="shared" si="123"/>
        <v>42707.895462962959</v>
      </c>
      <c r="U1587" s="13">
        <f t="shared" si="124"/>
        <v>42729.458333333328</v>
      </c>
    </row>
    <row r="1588" spans="1:21" ht="29" x14ac:dyDescent="0.3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>
        <f t="shared" si="120"/>
        <v>0</v>
      </c>
      <c r="P1588">
        <f t="shared" si="121"/>
        <v>0</v>
      </c>
      <c r="Q1588" s="16" t="e">
        <f t="shared" si="122"/>
        <v>#DIV/0!</v>
      </c>
      <c r="R1588" s="9" t="s">
        <v>8343</v>
      </c>
      <c r="S1588" t="s">
        <v>8350</v>
      </c>
      <c r="T1588" s="13">
        <f t="shared" si="123"/>
        <v>42069.104421296302</v>
      </c>
      <c r="U1588" s="13">
        <f t="shared" si="124"/>
        <v>42099.062754629631</v>
      </c>
    </row>
    <row r="1589" spans="1:21" ht="58" x14ac:dyDescent="0.3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>
        <f t="shared" si="120"/>
        <v>1.3333333333333334E-2</v>
      </c>
      <c r="P1589">
        <f t="shared" si="121"/>
        <v>1</v>
      </c>
      <c r="Q1589" s="16">
        <f t="shared" si="122"/>
        <v>1</v>
      </c>
      <c r="R1589" s="9" t="s">
        <v>8343</v>
      </c>
      <c r="S1589" t="s">
        <v>8350</v>
      </c>
      <c r="T1589" s="13">
        <f t="shared" si="123"/>
        <v>41956.950983796298</v>
      </c>
      <c r="U1589" s="13">
        <f t="shared" si="124"/>
        <v>41986.950983796298</v>
      </c>
    </row>
    <row r="1590" spans="1:21" ht="29" x14ac:dyDescent="0.3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>
        <f t="shared" si="120"/>
        <v>0</v>
      </c>
      <c r="P1590">
        <f t="shared" si="121"/>
        <v>0</v>
      </c>
      <c r="Q1590" s="16" t="e">
        <f t="shared" si="122"/>
        <v>#DIV/0!</v>
      </c>
      <c r="R1590" s="9" t="s">
        <v>8343</v>
      </c>
      <c r="S1590" t="s">
        <v>8350</v>
      </c>
      <c r="T1590" s="13">
        <f t="shared" si="123"/>
        <v>42005.24998842593</v>
      </c>
      <c r="U1590" s="13">
        <f t="shared" si="124"/>
        <v>42035.841666666667</v>
      </c>
    </row>
    <row r="1591" spans="1:21" ht="43.5" x14ac:dyDescent="0.3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>
        <f t="shared" si="120"/>
        <v>0</v>
      </c>
      <c r="P1591">
        <f t="shared" si="121"/>
        <v>0</v>
      </c>
      <c r="Q1591" s="16" t="e">
        <f t="shared" si="122"/>
        <v>#DIV/0!</v>
      </c>
      <c r="R1591" s="9" t="s">
        <v>8343</v>
      </c>
      <c r="S1591" t="s">
        <v>8350</v>
      </c>
      <c r="T1591" s="13">
        <f t="shared" si="123"/>
        <v>42256.984791666662</v>
      </c>
      <c r="U1591" s="13">
        <f t="shared" si="124"/>
        <v>42286.984791666662</v>
      </c>
    </row>
    <row r="1592" spans="1:21" x14ac:dyDescent="0.3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>
        <f t="shared" si="120"/>
        <v>1.7000000000000002</v>
      </c>
      <c r="P1592">
        <f t="shared" si="121"/>
        <v>2</v>
      </c>
      <c r="Q1592" s="16">
        <f t="shared" si="122"/>
        <v>510</v>
      </c>
      <c r="R1592" s="9" t="s">
        <v>8343</v>
      </c>
      <c r="S1592" t="s">
        <v>8350</v>
      </c>
      <c r="T1592" s="13">
        <f t="shared" si="123"/>
        <v>42240.857222222221</v>
      </c>
      <c r="U1592" s="13">
        <f t="shared" si="124"/>
        <v>42270.857222222221</v>
      </c>
    </row>
    <row r="1593" spans="1:21" ht="58" x14ac:dyDescent="0.3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>
        <f t="shared" si="120"/>
        <v>29.228571428571428</v>
      </c>
      <c r="P1593">
        <f t="shared" si="121"/>
        <v>30</v>
      </c>
      <c r="Q1593" s="16">
        <f t="shared" si="122"/>
        <v>44.478260869565219</v>
      </c>
      <c r="R1593" s="9" t="s">
        <v>8343</v>
      </c>
      <c r="S1593" t="s">
        <v>8350</v>
      </c>
      <c r="T1593" s="13">
        <f t="shared" si="123"/>
        <v>42433.726168981477</v>
      </c>
      <c r="U1593" s="13">
        <f t="shared" si="124"/>
        <v>42463.68450231482</v>
      </c>
    </row>
    <row r="1594" spans="1:21" ht="29" x14ac:dyDescent="0.3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>
        <f t="shared" si="120"/>
        <v>0</v>
      </c>
      <c r="P1594">
        <f t="shared" si="121"/>
        <v>0</v>
      </c>
      <c r="Q1594" s="16" t="e">
        <f t="shared" si="122"/>
        <v>#DIV/0!</v>
      </c>
      <c r="R1594" s="9" t="s">
        <v>8343</v>
      </c>
      <c r="S1594" t="s">
        <v>8350</v>
      </c>
      <c r="T1594" s="13">
        <f t="shared" si="123"/>
        <v>42046.072743055556</v>
      </c>
      <c r="U1594" s="13">
        <f t="shared" si="124"/>
        <v>42091.031076388885</v>
      </c>
    </row>
    <row r="1595" spans="1:21" ht="29" x14ac:dyDescent="0.3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>
        <f t="shared" si="120"/>
        <v>1.3636363636363637E-2</v>
      </c>
      <c r="P1595">
        <f t="shared" si="121"/>
        <v>1</v>
      </c>
      <c r="Q1595" s="16">
        <f t="shared" si="122"/>
        <v>1</v>
      </c>
      <c r="R1595" s="9" t="s">
        <v>8343</v>
      </c>
      <c r="S1595" t="s">
        <v>8350</v>
      </c>
      <c r="T1595" s="13">
        <f t="shared" si="123"/>
        <v>42033.845543981486</v>
      </c>
      <c r="U1595" s="13">
        <f t="shared" si="124"/>
        <v>42063.845543981486</v>
      </c>
    </row>
    <row r="1596" spans="1:21" ht="29" x14ac:dyDescent="0.3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>
        <f t="shared" si="120"/>
        <v>20.5</v>
      </c>
      <c r="P1596">
        <f t="shared" si="121"/>
        <v>21</v>
      </c>
      <c r="Q1596" s="16">
        <f t="shared" si="122"/>
        <v>20.5</v>
      </c>
      <c r="R1596" s="9" t="s">
        <v>8343</v>
      </c>
      <c r="S1596" t="s">
        <v>8350</v>
      </c>
      <c r="T1596" s="13">
        <f t="shared" si="123"/>
        <v>42445.712754629625</v>
      </c>
      <c r="U1596" s="13">
        <f t="shared" si="124"/>
        <v>42505.681249999994</v>
      </c>
    </row>
    <row r="1597" spans="1:21" ht="43.5" x14ac:dyDescent="0.3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>
        <f t="shared" si="120"/>
        <v>0.27999999999999997</v>
      </c>
      <c r="P1597">
        <f t="shared" si="121"/>
        <v>1</v>
      </c>
      <c r="Q1597" s="16">
        <f t="shared" si="122"/>
        <v>40</v>
      </c>
      <c r="R1597" s="9" t="s">
        <v>8343</v>
      </c>
      <c r="S1597" t="s">
        <v>8350</v>
      </c>
      <c r="T1597" s="13">
        <f t="shared" si="123"/>
        <v>41780.050092592595</v>
      </c>
      <c r="U1597" s="13">
        <f t="shared" si="124"/>
        <v>41808.842361111114</v>
      </c>
    </row>
    <row r="1598" spans="1:21" ht="43.5" x14ac:dyDescent="0.3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>
        <f t="shared" si="120"/>
        <v>2.3076923076923079</v>
      </c>
      <c r="P1598">
        <f t="shared" si="121"/>
        <v>3</v>
      </c>
      <c r="Q1598" s="16">
        <f t="shared" si="122"/>
        <v>25</v>
      </c>
      <c r="R1598" s="9" t="s">
        <v>8343</v>
      </c>
      <c r="S1598" t="s">
        <v>8350</v>
      </c>
      <c r="T1598" s="13">
        <f t="shared" si="123"/>
        <v>41941.430196759262</v>
      </c>
      <c r="U1598" s="13">
        <f t="shared" si="124"/>
        <v>41986.471863425926</v>
      </c>
    </row>
    <row r="1599" spans="1:21" ht="43.5" x14ac:dyDescent="0.3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>
        <f t="shared" si="120"/>
        <v>0</v>
      </c>
      <c r="P1599">
        <f t="shared" si="121"/>
        <v>0</v>
      </c>
      <c r="Q1599" s="16" t="e">
        <f t="shared" si="122"/>
        <v>#DIV/0!</v>
      </c>
      <c r="R1599" s="9" t="s">
        <v>8343</v>
      </c>
      <c r="S1599" t="s">
        <v>8350</v>
      </c>
      <c r="T1599" s="13">
        <f t="shared" si="123"/>
        <v>42603.354131944448</v>
      </c>
      <c r="U1599" s="13">
        <f t="shared" si="124"/>
        <v>42633.354131944448</v>
      </c>
    </row>
    <row r="1600" spans="1:21" ht="58" x14ac:dyDescent="0.3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>
        <f t="shared" si="120"/>
        <v>0.125</v>
      </c>
      <c r="P1600">
        <f t="shared" si="121"/>
        <v>1</v>
      </c>
      <c r="Q1600" s="16">
        <f t="shared" si="122"/>
        <v>1</v>
      </c>
      <c r="R1600" s="9" t="s">
        <v>8343</v>
      </c>
      <c r="S1600" t="s">
        <v>8350</v>
      </c>
      <c r="T1600" s="13">
        <f t="shared" si="123"/>
        <v>42151.667337962965</v>
      </c>
      <c r="U1600" s="13">
        <f t="shared" si="124"/>
        <v>42211.667337962965</v>
      </c>
    </row>
    <row r="1601" spans="1:21" ht="43.5" x14ac:dyDescent="0.3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>
        <f t="shared" si="120"/>
        <v>0</v>
      </c>
      <c r="P1601">
        <f t="shared" si="121"/>
        <v>0</v>
      </c>
      <c r="Q1601" s="16" t="e">
        <f t="shared" si="122"/>
        <v>#DIV/0!</v>
      </c>
      <c r="R1601" s="9" t="s">
        <v>8343</v>
      </c>
      <c r="S1601" t="s">
        <v>8350</v>
      </c>
      <c r="T1601" s="13">
        <f t="shared" si="123"/>
        <v>42438.53907407407</v>
      </c>
      <c r="U1601" s="13">
        <f t="shared" si="124"/>
        <v>42468.497407407413</v>
      </c>
    </row>
    <row r="1602" spans="1:21" ht="58" x14ac:dyDescent="0.3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>
        <f t="shared" si="120"/>
        <v>7.3400000000000007</v>
      </c>
      <c r="P1602">
        <f t="shared" si="121"/>
        <v>8</v>
      </c>
      <c r="Q1602" s="16">
        <f t="shared" si="122"/>
        <v>40.777777777777779</v>
      </c>
      <c r="R1602" s="9" t="s">
        <v>8343</v>
      </c>
      <c r="S1602" t="s">
        <v>8350</v>
      </c>
      <c r="T1602" s="13">
        <f t="shared" si="123"/>
        <v>41791.057314814818</v>
      </c>
      <c r="U1602" s="13">
        <f t="shared" si="124"/>
        <v>41835.21597222222</v>
      </c>
    </row>
    <row r="1603" spans="1:21" ht="43.5" x14ac:dyDescent="0.3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>
        <f t="shared" ref="O1603:O1666" si="125">((E1603)/(D1603))*100</f>
        <v>108.2492</v>
      </c>
      <c r="P1603">
        <f t="shared" ref="P1603:P1666" si="126">ROUNDUP(O1603,0)</f>
        <v>109</v>
      </c>
      <c r="Q1603" s="16">
        <f t="shared" ref="Q1603:Q1666" si="127">E1603/L1603</f>
        <v>48.325535714285714</v>
      </c>
      <c r="R1603" s="9" t="s">
        <v>8330</v>
      </c>
      <c r="S1603" t="s">
        <v>8331</v>
      </c>
      <c r="T1603" s="13">
        <f t="shared" ref="T1603:T1666" si="128">(((J1603/60)/60)/24)+DATE(1970,1,1)</f>
        <v>40638.092974537038</v>
      </c>
      <c r="U1603" s="13">
        <f t="shared" ref="U1603:U1666" si="129">(((I1603/60)/60)/24)+DATE(1970,1,1)</f>
        <v>40668.092974537038</v>
      </c>
    </row>
    <row r="1604" spans="1:21" ht="43.5" x14ac:dyDescent="0.3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>
        <f t="shared" si="125"/>
        <v>100.16666666666667</v>
      </c>
      <c r="P1604">
        <f t="shared" si="126"/>
        <v>101</v>
      </c>
      <c r="Q1604" s="16">
        <f t="shared" si="127"/>
        <v>46.953125</v>
      </c>
      <c r="R1604" s="9" t="s">
        <v>8330</v>
      </c>
      <c r="S1604" t="s">
        <v>8331</v>
      </c>
      <c r="T1604" s="13">
        <f t="shared" si="128"/>
        <v>40788.297650462962</v>
      </c>
      <c r="U1604" s="13">
        <f t="shared" si="129"/>
        <v>40830.958333333336</v>
      </c>
    </row>
    <row r="1605" spans="1:21" ht="29" x14ac:dyDescent="0.3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>
        <f t="shared" si="125"/>
        <v>100.03299999999999</v>
      </c>
      <c r="P1605">
        <f t="shared" si="126"/>
        <v>101</v>
      </c>
      <c r="Q1605" s="16">
        <f t="shared" si="127"/>
        <v>66.688666666666663</v>
      </c>
      <c r="R1605" s="9" t="s">
        <v>8330</v>
      </c>
      <c r="S1605" t="s">
        <v>8331</v>
      </c>
      <c r="T1605" s="13">
        <f t="shared" si="128"/>
        <v>40876.169664351852</v>
      </c>
      <c r="U1605" s="13">
        <f t="shared" si="129"/>
        <v>40936.169664351852</v>
      </c>
    </row>
    <row r="1606" spans="1:21" ht="43.5" x14ac:dyDescent="0.3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>
        <f t="shared" si="125"/>
        <v>122.10714285714286</v>
      </c>
      <c r="P1606">
        <f t="shared" si="126"/>
        <v>123</v>
      </c>
      <c r="Q1606" s="16">
        <f t="shared" si="127"/>
        <v>48.842857142857142</v>
      </c>
      <c r="R1606" s="9" t="s">
        <v>8330</v>
      </c>
      <c r="S1606" t="s">
        <v>8331</v>
      </c>
      <c r="T1606" s="13">
        <f t="shared" si="128"/>
        <v>40945.845312500001</v>
      </c>
      <c r="U1606" s="13">
        <f t="shared" si="129"/>
        <v>40985.80364583333</v>
      </c>
    </row>
    <row r="1607" spans="1:21" ht="43.5" x14ac:dyDescent="0.3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>
        <f t="shared" si="125"/>
        <v>100.69333333333334</v>
      </c>
      <c r="P1607">
        <f t="shared" si="126"/>
        <v>101</v>
      </c>
      <c r="Q1607" s="16">
        <f t="shared" si="127"/>
        <v>137.30909090909091</v>
      </c>
      <c r="R1607" s="9" t="s">
        <v>8330</v>
      </c>
      <c r="S1607" t="s">
        <v>8331</v>
      </c>
      <c r="T1607" s="13">
        <f t="shared" si="128"/>
        <v>40747.012881944444</v>
      </c>
      <c r="U1607" s="13">
        <f t="shared" si="129"/>
        <v>40756.291666666664</v>
      </c>
    </row>
    <row r="1608" spans="1:21" ht="58" x14ac:dyDescent="0.3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>
        <f t="shared" si="125"/>
        <v>101.004125</v>
      </c>
      <c r="P1608">
        <f t="shared" si="126"/>
        <v>102</v>
      </c>
      <c r="Q1608" s="16">
        <f t="shared" si="127"/>
        <v>87.829673913043479</v>
      </c>
      <c r="R1608" s="9" t="s">
        <v>8330</v>
      </c>
      <c r="S1608" t="s">
        <v>8331</v>
      </c>
      <c r="T1608" s="13">
        <f t="shared" si="128"/>
        <v>40536.111550925925</v>
      </c>
      <c r="U1608" s="13">
        <f t="shared" si="129"/>
        <v>40626.069884259261</v>
      </c>
    </row>
    <row r="1609" spans="1:21" ht="43.5" x14ac:dyDescent="0.3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>
        <f t="shared" si="125"/>
        <v>145.11000000000001</v>
      </c>
      <c r="P1609">
        <f t="shared" si="126"/>
        <v>146</v>
      </c>
      <c r="Q1609" s="16">
        <f t="shared" si="127"/>
        <v>70.785365853658533</v>
      </c>
      <c r="R1609" s="9" t="s">
        <v>8330</v>
      </c>
      <c r="S1609" t="s">
        <v>8331</v>
      </c>
      <c r="T1609" s="13">
        <f t="shared" si="128"/>
        <v>41053.80846064815</v>
      </c>
      <c r="U1609" s="13">
        <f t="shared" si="129"/>
        <v>41074.80846064815</v>
      </c>
    </row>
    <row r="1610" spans="1:21" ht="29" x14ac:dyDescent="0.3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>
        <f t="shared" si="125"/>
        <v>101.25</v>
      </c>
      <c r="P1610">
        <f t="shared" si="126"/>
        <v>102</v>
      </c>
      <c r="Q1610" s="16">
        <f t="shared" si="127"/>
        <v>52.826086956521742</v>
      </c>
      <c r="R1610" s="9" t="s">
        <v>8330</v>
      </c>
      <c r="S1610" t="s">
        <v>8331</v>
      </c>
      <c r="T1610" s="13">
        <f t="shared" si="128"/>
        <v>41607.83085648148</v>
      </c>
      <c r="U1610" s="13">
        <f t="shared" si="129"/>
        <v>41640.226388888892</v>
      </c>
    </row>
    <row r="1611" spans="1:21" ht="43.5" x14ac:dyDescent="0.3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>
        <f t="shared" si="125"/>
        <v>118.33333333333333</v>
      </c>
      <c r="P1611">
        <f t="shared" si="126"/>
        <v>119</v>
      </c>
      <c r="Q1611" s="16">
        <f t="shared" si="127"/>
        <v>443.75</v>
      </c>
      <c r="R1611" s="9" t="s">
        <v>8330</v>
      </c>
      <c r="S1611" t="s">
        <v>8331</v>
      </c>
      <c r="T1611" s="13">
        <f t="shared" si="128"/>
        <v>40796.001261574071</v>
      </c>
      <c r="U1611" s="13">
        <f t="shared" si="129"/>
        <v>40849.333333333336</v>
      </c>
    </row>
    <row r="1612" spans="1:21" ht="29" x14ac:dyDescent="0.3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>
        <f t="shared" si="125"/>
        <v>271.85000000000002</v>
      </c>
      <c r="P1612">
        <f t="shared" si="126"/>
        <v>272</v>
      </c>
      <c r="Q1612" s="16">
        <f t="shared" si="127"/>
        <v>48.544642857142854</v>
      </c>
      <c r="R1612" s="9" t="s">
        <v>8330</v>
      </c>
      <c r="S1612" t="s">
        <v>8331</v>
      </c>
      <c r="T1612" s="13">
        <f t="shared" si="128"/>
        <v>41228.924884259257</v>
      </c>
      <c r="U1612" s="13">
        <f t="shared" si="129"/>
        <v>41258.924884259257</v>
      </c>
    </row>
    <row r="1613" spans="1:21" x14ac:dyDescent="0.3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>
        <f t="shared" si="125"/>
        <v>125.125</v>
      </c>
      <c r="P1613">
        <f t="shared" si="126"/>
        <v>126</v>
      </c>
      <c r="Q1613" s="16">
        <f t="shared" si="127"/>
        <v>37.074074074074076</v>
      </c>
      <c r="R1613" s="9" t="s">
        <v>8330</v>
      </c>
      <c r="S1613" t="s">
        <v>8331</v>
      </c>
      <c r="T1613" s="13">
        <f t="shared" si="128"/>
        <v>41409.00037037037</v>
      </c>
      <c r="U1613" s="13">
        <f t="shared" si="129"/>
        <v>41430.00037037037</v>
      </c>
    </row>
    <row r="1614" spans="1:21" ht="43.5" x14ac:dyDescent="0.3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>
        <f t="shared" si="125"/>
        <v>110.00000000000001</v>
      </c>
      <c r="P1614">
        <f t="shared" si="126"/>
        <v>110</v>
      </c>
      <c r="Q1614" s="16">
        <f t="shared" si="127"/>
        <v>50</v>
      </c>
      <c r="R1614" s="9" t="s">
        <v>8330</v>
      </c>
      <c r="S1614" t="s">
        <v>8331</v>
      </c>
      <c r="T1614" s="13">
        <f t="shared" si="128"/>
        <v>41246.874814814815</v>
      </c>
      <c r="U1614" s="13">
        <f t="shared" si="129"/>
        <v>41276.874814814815</v>
      </c>
    </row>
    <row r="1615" spans="1:21" ht="43.5" x14ac:dyDescent="0.3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>
        <f t="shared" si="125"/>
        <v>101.49999999999999</v>
      </c>
      <c r="P1615">
        <f t="shared" si="126"/>
        <v>102</v>
      </c>
      <c r="Q1615" s="16">
        <f t="shared" si="127"/>
        <v>39.03846153846154</v>
      </c>
      <c r="R1615" s="9" t="s">
        <v>8330</v>
      </c>
      <c r="S1615" t="s">
        <v>8331</v>
      </c>
      <c r="T1615" s="13">
        <f t="shared" si="128"/>
        <v>41082.069467592592</v>
      </c>
      <c r="U1615" s="13">
        <f t="shared" si="129"/>
        <v>41112.069467592592</v>
      </c>
    </row>
    <row r="1616" spans="1:21" ht="43.5" x14ac:dyDescent="0.3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>
        <f t="shared" si="125"/>
        <v>102.69999999999999</v>
      </c>
      <c r="P1616">
        <f t="shared" si="126"/>
        <v>103</v>
      </c>
      <c r="Q1616" s="16">
        <f t="shared" si="127"/>
        <v>66.688311688311686</v>
      </c>
      <c r="R1616" s="9" t="s">
        <v>8330</v>
      </c>
      <c r="S1616" t="s">
        <v>8331</v>
      </c>
      <c r="T1616" s="13">
        <f t="shared" si="128"/>
        <v>41794.981122685182</v>
      </c>
      <c r="U1616" s="13">
        <f t="shared" si="129"/>
        <v>41854.708333333336</v>
      </c>
    </row>
    <row r="1617" spans="1:21" ht="43.5" x14ac:dyDescent="0.3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>
        <f t="shared" si="125"/>
        <v>114.12500000000001</v>
      </c>
      <c r="P1617">
        <f t="shared" si="126"/>
        <v>115</v>
      </c>
      <c r="Q1617" s="16">
        <f t="shared" si="127"/>
        <v>67.132352941176464</v>
      </c>
      <c r="R1617" s="9" t="s">
        <v>8330</v>
      </c>
      <c r="S1617" t="s">
        <v>8331</v>
      </c>
      <c r="T1617" s="13">
        <f t="shared" si="128"/>
        <v>40845.050879629627</v>
      </c>
      <c r="U1617" s="13">
        <f t="shared" si="129"/>
        <v>40890.092546296299</v>
      </c>
    </row>
    <row r="1618" spans="1:21" ht="43.5" x14ac:dyDescent="0.3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>
        <f t="shared" si="125"/>
        <v>104.2</v>
      </c>
      <c r="P1618">
        <f t="shared" si="126"/>
        <v>105</v>
      </c>
      <c r="Q1618" s="16">
        <f t="shared" si="127"/>
        <v>66.369426751592357</v>
      </c>
      <c r="R1618" s="9" t="s">
        <v>8330</v>
      </c>
      <c r="S1618" t="s">
        <v>8331</v>
      </c>
      <c r="T1618" s="13">
        <f t="shared" si="128"/>
        <v>41194.715520833335</v>
      </c>
      <c r="U1618" s="13">
        <f t="shared" si="129"/>
        <v>41235.916666666664</v>
      </c>
    </row>
    <row r="1619" spans="1:21" ht="29" x14ac:dyDescent="0.3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>
        <f t="shared" si="125"/>
        <v>145.85714285714286</v>
      </c>
      <c r="P1619">
        <f t="shared" si="126"/>
        <v>146</v>
      </c>
      <c r="Q1619" s="16">
        <f t="shared" si="127"/>
        <v>64.620253164556956</v>
      </c>
      <c r="R1619" s="9" t="s">
        <v>8330</v>
      </c>
      <c r="S1619" t="s">
        <v>8331</v>
      </c>
      <c r="T1619" s="13">
        <f t="shared" si="128"/>
        <v>41546.664212962962</v>
      </c>
      <c r="U1619" s="13">
        <f t="shared" si="129"/>
        <v>41579.791666666664</v>
      </c>
    </row>
    <row r="1620" spans="1:21" ht="43.5" x14ac:dyDescent="0.3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>
        <f t="shared" si="125"/>
        <v>105.06666666666666</v>
      </c>
      <c r="P1620">
        <f t="shared" si="126"/>
        <v>106</v>
      </c>
      <c r="Q1620" s="16">
        <f t="shared" si="127"/>
        <v>58.370370370370374</v>
      </c>
      <c r="R1620" s="9" t="s">
        <v>8330</v>
      </c>
      <c r="S1620" t="s">
        <v>8331</v>
      </c>
      <c r="T1620" s="13">
        <f t="shared" si="128"/>
        <v>41301.654340277775</v>
      </c>
      <c r="U1620" s="13">
        <f t="shared" si="129"/>
        <v>41341.654340277775</v>
      </c>
    </row>
    <row r="1621" spans="1:21" ht="43.5" x14ac:dyDescent="0.3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>
        <f t="shared" si="125"/>
        <v>133.33333333333331</v>
      </c>
      <c r="P1621">
        <f t="shared" si="126"/>
        <v>134</v>
      </c>
      <c r="Q1621" s="16">
        <f t="shared" si="127"/>
        <v>86.956521739130437</v>
      </c>
      <c r="R1621" s="9" t="s">
        <v>8330</v>
      </c>
      <c r="S1621" t="s">
        <v>8331</v>
      </c>
      <c r="T1621" s="13">
        <f t="shared" si="128"/>
        <v>41876.18618055556</v>
      </c>
      <c r="U1621" s="13">
        <f t="shared" si="129"/>
        <v>41897.18618055556</v>
      </c>
    </row>
    <row r="1622" spans="1:21" ht="29" x14ac:dyDescent="0.3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>
        <f t="shared" si="125"/>
        <v>112.99999999999999</v>
      </c>
      <c r="P1622">
        <f t="shared" si="126"/>
        <v>113</v>
      </c>
      <c r="Q1622" s="16">
        <f t="shared" si="127"/>
        <v>66.470588235294116</v>
      </c>
      <c r="R1622" s="9" t="s">
        <v>8330</v>
      </c>
      <c r="S1622" t="s">
        <v>8331</v>
      </c>
      <c r="T1622" s="13">
        <f t="shared" si="128"/>
        <v>41321.339583333334</v>
      </c>
      <c r="U1622" s="13">
        <f t="shared" si="129"/>
        <v>41328.339583333334</v>
      </c>
    </row>
    <row r="1623" spans="1:21" ht="43.5" x14ac:dyDescent="0.3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>
        <f t="shared" si="125"/>
        <v>121.2</v>
      </c>
      <c r="P1623">
        <f t="shared" si="126"/>
        <v>122</v>
      </c>
      <c r="Q1623" s="16">
        <f t="shared" si="127"/>
        <v>163.78378378378378</v>
      </c>
      <c r="R1623" s="9" t="s">
        <v>8330</v>
      </c>
      <c r="S1623" t="s">
        <v>8331</v>
      </c>
      <c r="T1623" s="13">
        <f t="shared" si="128"/>
        <v>41003.60665509259</v>
      </c>
      <c r="U1623" s="13">
        <f t="shared" si="129"/>
        <v>41057.165972222225</v>
      </c>
    </row>
    <row r="1624" spans="1:21" ht="43.5" x14ac:dyDescent="0.3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>
        <f t="shared" si="125"/>
        <v>101.72463768115942</v>
      </c>
      <c r="P1624">
        <f t="shared" si="126"/>
        <v>102</v>
      </c>
      <c r="Q1624" s="16">
        <f t="shared" si="127"/>
        <v>107.98461538461538</v>
      </c>
      <c r="R1624" s="9" t="s">
        <v>8330</v>
      </c>
      <c r="S1624" t="s">
        <v>8331</v>
      </c>
      <c r="T1624" s="13">
        <f t="shared" si="128"/>
        <v>41950.29483796296</v>
      </c>
      <c r="U1624" s="13">
        <f t="shared" si="129"/>
        <v>41990.332638888889</v>
      </c>
    </row>
    <row r="1625" spans="1:21" ht="43.5" x14ac:dyDescent="0.3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>
        <f t="shared" si="125"/>
        <v>101.06666666666666</v>
      </c>
      <c r="P1625">
        <f t="shared" si="126"/>
        <v>102</v>
      </c>
      <c r="Q1625" s="16">
        <f t="shared" si="127"/>
        <v>42.111111111111114</v>
      </c>
      <c r="R1625" s="9" t="s">
        <v>8330</v>
      </c>
      <c r="S1625" t="s">
        <v>8331</v>
      </c>
      <c r="T1625" s="13">
        <f t="shared" si="128"/>
        <v>41453.688530092593</v>
      </c>
      <c r="U1625" s="13">
        <f t="shared" si="129"/>
        <v>41513.688530092593</v>
      </c>
    </row>
    <row r="1626" spans="1:21" ht="43.5" x14ac:dyDescent="0.3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>
        <f t="shared" si="125"/>
        <v>118</v>
      </c>
      <c r="P1626">
        <f t="shared" si="126"/>
        <v>118</v>
      </c>
      <c r="Q1626" s="16">
        <f t="shared" si="127"/>
        <v>47.2</v>
      </c>
      <c r="R1626" s="9" t="s">
        <v>8330</v>
      </c>
      <c r="S1626" t="s">
        <v>8331</v>
      </c>
      <c r="T1626" s="13">
        <f t="shared" si="128"/>
        <v>41243.367303240739</v>
      </c>
      <c r="U1626" s="13">
        <f t="shared" si="129"/>
        <v>41283.367303240739</v>
      </c>
    </row>
    <row r="1627" spans="1:21" ht="58" x14ac:dyDescent="0.3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>
        <f t="shared" si="125"/>
        <v>155.33333333333331</v>
      </c>
      <c r="P1627">
        <f t="shared" si="126"/>
        <v>156</v>
      </c>
      <c r="Q1627" s="16">
        <f t="shared" si="127"/>
        <v>112.01923076923077</v>
      </c>
      <c r="R1627" s="9" t="s">
        <v>8330</v>
      </c>
      <c r="S1627" t="s">
        <v>8331</v>
      </c>
      <c r="T1627" s="13">
        <f t="shared" si="128"/>
        <v>41135.699687500004</v>
      </c>
      <c r="U1627" s="13">
        <f t="shared" si="129"/>
        <v>41163.699687500004</v>
      </c>
    </row>
    <row r="1628" spans="1:21" ht="43.5" x14ac:dyDescent="0.3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>
        <f t="shared" si="125"/>
        <v>101.18750000000001</v>
      </c>
      <c r="P1628">
        <f t="shared" si="126"/>
        <v>102</v>
      </c>
      <c r="Q1628" s="16">
        <f t="shared" si="127"/>
        <v>74.953703703703709</v>
      </c>
      <c r="R1628" s="9" t="s">
        <v>8330</v>
      </c>
      <c r="S1628" t="s">
        <v>8331</v>
      </c>
      <c r="T1628" s="13">
        <f t="shared" si="128"/>
        <v>41579.847997685189</v>
      </c>
      <c r="U1628" s="13">
        <f t="shared" si="129"/>
        <v>41609.889664351853</v>
      </c>
    </row>
    <row r="1629" spans="1:21" ht="43.5" x14ac:dyDescent="0.3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>
        <f t="shared" si="125"/>
        <v>117</v>
      </c>
      <c r="P1629">
        <f t="shared" si="126"/>
        <v>117</v>
      </c>
      <c r="Q1629" s="16">
        <f t="shared" si="127"/>
        <v>61.578947368421055</v>
      </c>
      <c r="R1629" s="9" t="s">
        <v>8330</v>
      </c>
      <c r="S1629" t="s">
        <v>8331</v>
      </c>
      <c r="T1629" s="13">
        <f t="shared" si="128"/>
        <v>41205.707048611112</v>
      </c>
      <c r="U1629" s="13">
        <f t="shared" si="129"/>
        <v>41239.207638888889</v>
      </c>
    </row>
    <row r="1630" spans="1:21" ht="29" x14ac:dyDescent="0.3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>
        <f t="shared" si="125"/>
        <v>100.925</v>
      </c>
      <c r="P1630">
        <f t="shared" si="126"/>
        <v>101</v>
      </c>
      <c r="Q1630" s="16">
        <f t="shared" si="127"/>
        <v>45.875</v>
      </c>
      <c r="R1630" s="9" t="s">
        <v>8330</v>
      </c>
      <c r="S1630" t="s">
        <v>8331</v>
      </c>
      <c r="T1630" s="13">
        <f t="shared" si="128"/>
        <v>41774.737060185187</v>
      </c>
      <c r="U1630" s="13">
        <f t="shared" si="129"/>
        <v>41807.737060185187</v>
      </c>
    </row>
    <row r="1631" spans="1:21" ht="29" x14ac:dyDescent="0.3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>
        <f t="shared" si="125"/>
        <v>103.66666666666666</v>
      </c>
      <c r="P1631">
        <f t="shared" si="126"/>
        <v>104</v>
      </c>
      <c r="Q1631" s="16">
        <f t="shared" si="127"/>
        <v>75.853658536585371</v>
      </c>
      <c r="R1631" s="9" t="s">
        <v>8330</v>
      </c>
      <c r="S1631" t="s">
        <v>8331</v>
      </c>
      <c r="T1631" s="13">
        <f t="shared" si="128"/>
        <v>41645.867280092592</v>
      </c>
      <c r="U1631" s="13">
        <f t="shared" si="129"/>
        <v>41690.867280092592</v>
      </c>
    </row>
    <row r="1632" spans="1:21" ht="43.5" x14ac:dyDescent="0.3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>
        <f t="shared" si="125"/>
        <v>265.25</v>
      </c>
      <c r="P1632">
        <f t="shared" si="126"/>
        <v>266</v>
      </c>
      <c r="Q1632" s="16">
        <f t="shared" si="127"/>
        <v>84.206349206349202</v>
      </c>
      <c r="R1632" s="9" t="s">
        <v>8330</v>
      </c>
      <c r="S1632" t="s">
        <v>8331</v>
      </c>
      <c r="T1632" s="13">
        <f t="shared" si="128"/>
        <v>40939.837673611109</v>
      </c>
      <c r="U1632" s="13">
        <f t="shared" si="129"/>
        <v>40970.290972222225</v>
      </c>
    </row>
    <row r="1633" spans="1:21" ht="43.5" x14ac:dyDescent="0.3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>
        <f t="shared" si="125"/>
        <v>155.91</v>
      </c>
      <c r="P1633">
        <f t="shared" si="126"/>
        <v>156</v>
      </c>
      <c r="Q1633" s="16">
        <f t="shared" si="127"/>
        <v>117.22556390977444</v>
      </c>
      <c r="R1633" s="9" t="s">
        <v>8330</v>
      </c>
      <c r="S1633" t="s">
        <v>8331</v>
      </c>
      <c r="T1633" s="13">
        <f t="shared" si="128"/>
        <v>41164.859502314815</v>
      </c>
      <c r="U1633" s="13">
        <f t="shared" si="129"/>
        <v>41194.859502314815</v>
      </c>
    </row>
    <row r="1634" spans="1:21" ht="58" x14ac:dyDescent="0.3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>
        <f t="shared" si="125"/>
        <v>101.62500000000001</v>
      </c>
      <c r="P1634">
        <f t="shared" si="126"/>
        <v>102</v>
      </c>
      <c r="Q1634" s="16">
        <f t="shared" si="127"/>
        <v>86.489361702127653</v>
      </c>
      <c r="R1634" s="9" t="s">
        <v>8330</v>
      </c>
      <c r="S1634" t="s">
        <v>8331</v>
      </c>
      <c r="T1634" s="13">
        <f t="shared" si="128"/>
        <v>40750.340902777774</v>
      </c>
      <c r="U1634" s="13">
        <f t="shared" si="129"/>
        <v>40810.340902777774</v>
      </c>
    </row>
    <row r="1635" spans="1:21" ht="43.5" x14ac:dyDescent="0.3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>
        <f t="shared" si="125"/>
        <v>100</v>
      </c>
      <c r="P1635">
        <f t="shared" si="126"/>
        <v>100</v>
      </c>
      <c r="Q1635" s="16">
        <f t="shared" si="127"/>
        <v>172.41379310344828</v>
      </c>
      <c r="R1635" s="9" t="s">
        <v>8330</v>
      </c>
      <c r="S1635" t="s">
        <v>8331</v>
      </c>
      <c r="T1635" s="13">
        <f t="shared" si="128"/>
        <v>40896.883750000001</v>
      </c>
      <c r="U1635" s="13">
        <f t="shared" si="129"/>
        <v>40924.208333333336</v>
      </c>
    </row>
    <row r="1636" spans="1:21" ht="43.5" x14ac:dyDescent="0.3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>
        <f t="shared" si="125"/>
        <v>100.49999999999999</v>
      </c>
      <c r="P1636">
        <f t="shared" si="126"/>
        <v>101</v>
      </c>
      <c r="Q1636" s="16">
        <f t="shared" si="127"/>
        <v>62.8125</v>
      </c>
      <c r="R1636" s="9" t="s">
        <v>8330</v>
      </c>
      <c r="S1636" t="s">
        <v>8331</v>
      </c>
      <c r="T1636" s="13">
        <f t="shared" si="128"/>
        <v>40658.189826388887</v>
      </c>
      <c r="U1636" s="13">
        <f t="shared" si="129"/>
        <v>40696.249305555553</v>
      </c>
    </row>
    <row r="1637" spans="1:21" ht="58" x14ac:dyDescent="0.3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>
        <f t="shared" si="125"/>
        <v>125.29999999999998</v>
      </c>
      <c r="P1637">
        <f t="shared" si="126"/>
        <v>126</v>
      </c>
      <c r="Q1637" s="16">
        <f t="shared" si="127"/>
        <v>67.729729729729726</v>
      </c>
      <c r="R1637" s="9" t="s">
        <v>8330</v>
      </c>
      <c r="S1637" t="s">
        <v>8331</v>
      </c>
      <c r="T1637" s="13">
        <f t="shared" si="128"/>
        <v>42502.868761574078</v>
      </c>
      <c r="U1637" s="13">
        <f t="shared" si="129"/>
        <v>42562.868761574078</v>
      </c>
    </row>
    <row r="1638" spans="1:21" ht="43.5" x14ac:dyDescent="0.3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>
        <f t="shared" si="125"/>
        <v>103.55555555555556</v>
      </c>
      <c r="P1638">
        <f t="shared" si="126"/>
        <v>104</v>
      </c>
      <c r="Q1638" s="16">
        <f t="shared" si="127"/>
        <v>53.5632183908046</v>
      </c>
      <c r="R1638" s="9" t="s">
        <v>8330</v>
      </c>
      <c r="S1638" t="s">
        <v>8331</v>
      </c>
      <c r="T1638" s="13">
        <f t="shared" si="128"/>
        <v>40663.08666666667</v>
      </c>
      <c r="U1638" s="13">
        <f t="shared" si="129"/>
        <v>40706.166666666664</v>
      </c>
    </row>
    <row r="1639" spans="1:21" ht="43.5" x14ac:dyDescent="0.3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>
        <f t="shared" si="125"/>
        <v>103.8</v>
      </c>
      <c r="P1639">
        <f t="shared" si="126"/>
        <v>104</v>
      </c>
      <c r="Q1639" s="16">
        <f t="shared" si="127"/>
        <v>34.6</v>
      </c>
      <c r="R1639" s="9" t="s">
        <v>8330</v>
      </c>
      <c r="S1639" t="s">
        <v>8331</v>
      </c>
      <c r="T1639" s="13">
        <f t="shared" si="128"/>
        <v>40122.751620370371</v>
      </c>
      <c r="U1639" s="13">
        <f t="shared" si="129"/>
        <v>40178.98541666667</v>
      </c>
    </row>
    <row r="1640" spans="1:21" ht="29" x14ac:dyDescent="0.3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>
        <f t="shared" si="125"/>
        <v>105</v>
      </c>
      <c r="P1640">
        <f t="shared" si="126"/>
        <v>105</v>
      </c>
      <c r="Q1640" s="16">
        <f t="shared" si="127"/>
        <v>38.888888888888886</v>
      </c>
      <c r="R1640" s="9" t="s">
        <v>8330</v>
      </c>
      <c r="S1640" t="s">
        <v>8331</v>
      </c>
      <c r="T1640" s="13">
        <f t="shared" si="128"/>
        <v>41288.68712962963</v>
      </c>
      <c r="U1640" s="13">
        <f t="shared" si="129"/>
        <v>41333.892361111109</v>
      </c>
    </row>
    <row r="1641" spans="1:21" ht="43.5" x14ac:dyDescent="0.3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>
        <f t="shared" si="125"/>
        <v>100</v>
      </c>
      <c r="P1641">
        <f t="shared" si="126"/>
        <v>100</v>
      </c>
      <c r="Q1641" s="16">
        <f t="shared" si="127"/>
        <v>94.736842105263165</v>
      </c>
      <c r="R1641" s="9" t="s">
        <v>8330</v>
      </c>
      <c r="S1641" t="s">
        <v>8331</v>
      </c>
      <c r="T1641" s="13">
        <f t="shared" si="128"/>
        <v>40941.652372685188</v>
      </c>
      <c r="U1641" s="13">
        <f t="shared" si="129"/>
        <v>40971.652372685188</v>
      </c>
    </row>
    <row r="1642" spans="1:21" ht="43.5" x14ac:dyDescent="0.3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>
        <f t="shared" si="125"/>
        <v>169.86</v>
      </c>
      <c r="P1642">
        <f t="shared" si="126"/>
        <v>170</v>
      </c>
      <c r="Q1642" s="16">
        <f t="shared" si="127"/>
        <v>39.967058823529413</v>
      </c>
      <c r="R1642" s="9" t="s">
        <v>8330</v>
      </c>
      <c r="S1642" t="s">
        <v>8331</v>
      </c>
      <c r="T1642" s="13">
        <f t="shared" si="128"/>
        <v>40379.23096064815</v>
      </c>
      <c r="U1642" s="13">
        <f t="shared" si="129"/>
        <v>40393.082638888889</v>
      </c>
    </row>
    <row r="1643" spans="1:21" ht="29" x14ac:dyDescent="0.3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>
        <f t="shared" si="125"/>
        <v>101.4</v>
      </c>
      <c r="P1643">
        <f t="shared" si="126"/>
        <v>102</v>
      </c>
      <c r="Q1643" s="16">
        <f t="shared" si="127"/>
        <v>97.5</v>
      </c>
      <c r="R1643" s="9" t="s">
        <v>8330</v>
      </c>
      <c r="S1643" t="s">
        <v>8351</v>
      </c>
      <c r="T1643" s="13">
        <f t="shared" si="128"/>
        <v>41962.596574074079</v>
      </c>
      <c r="U1643" s="13">
        <f t="shared" si="129"/>
        <v>41992.596574074079</v>
      </c>
    </row>
    <row r="1644" spans="1:21" ht="43.5" x14ac:dyDescent="0.3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>
        <f t="shared" si="125"/>
        <v>100</v>
      </c>
      <c r="P1644">
        <f t="shared" si="126"/>
        <v>100</v>
      </c>
      <c r="Q1644" s="16">
        <f t="shared" si="127"/>
        <v>42.857142857142854</v>
      </c>
      <c r="R1644" s="9" t="s">
        <v>8330</v>
      </c>
      <c r="S1644" t="s">
        <v>8351</v>
      </c>
      <c r="T1644" s="13">
        <f t="shared" si="128"/>
        <v>40688.024618055555</v>
      </c>
      <c r="U1644" s="13">
        <f t="shared" si="129"/>
        <v>40708.024618055555</v>
      </c>
    </row>
    <row r="1645" spans="1:21" ht="29" x14ac:dyDescent="0.3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>
        <f t="shared" si="125"/>
        <v>124.70000000000002</v>
      </c>
      <c r="P1645">
        <f t="shared" si="126"/>
        <v>125</v>
      </c>
      <c r="Q1645" s="16">
        <f t="shared" si="127"/>
        <v>168.51351351351352</v>
      </c>
      <c r="R1645" s="9" t="s">
        <v>8330</v>
      </c>
      <c r="S1645" t="s">
        <v>8351</v>
      </c>
      <c r="T1645" s="13">
        <f t="shared" si="128"/>
        <v>41146.824212962965</v>
      </c>
      <c r="U1645" s="13">
        <f t="shared" si="129"/>
        <v>41176.824212962965</v>
      </c>
    </row>
    <row r="1646" spans="1:21" ht="43.5" x14ac:dyDescent="0.3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>
        <f t="shared" si="125"/>
        <v>109.5</v>
      </c>
      <c r="P1646">
        <f t="shared" si="126"/>
        <v>110</v>
      </c>
      <c r="Q1646" s="16">
        <f t="shared" si="127"/>
        <v>85.546875</v>
      </c>
      <c r="R1646" s="9" t="s">
        <v>8330</v>
      </c>
      <c r="S1646" t="s">
        <v>8351</v>
      </c>
      <c r="T1646" s="13">
        <f t="shared" si="128"/>
        <v>41175.05972222222</v>
      </c>
      <c r="U1646" s="13">
        <f t="shared" si="129"/>
        <v>41235.101388888892</v>
      </c>
    </row>
    <row r="1647" spans="1:21" ht="43.5" x14ac:dyDescent="0.3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>
        <f t="shared" si="125"/>
        <v>110.80000000000001</v>
      </c>
      <c r="P1647">
        <f t="shared" si="126"/>
        <v>111</v>
      </c>
      <c r="Q1647" s="16">
        <f t="shared" si="127"/>
        <v>554</v>
      </c>
      <c r="R1647" s="9" t="s">
        <v>8330</v>
      </c>
      <c r="S1647" t="s">
        <v>8351</v>
      </c>
      <c r="T1647" s="13">
        <f t="shared" si="128"/>
        <v>41521.617361111108</v>
      </c>
      <c r="U1647" s="13">
        <f t="shared" si="129"/>
        <v>41535.617361111108</v>
      </c>
    </row>
    <row r="1648" spans="1:21" ht="58" x14ac:dyDescent="0.3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>
        <f t="shared" si="125"/>
        <v>110.2</v>
      </c>
      <c r="P1648">
        <f t="shared" si="126"/>
        <v>111</v>
      </c>
      <c r="Q1648" s="16">
        <f t="shared" si="127"/>
        <v>26.554216867469879</v>
      </c>
      <c r="R1648" s="9" t="s">
        <v>8330</v>
      </c>
      <c r="S1648" t="s">
        <v>8351</v>
      </c>
      <c r="T1648" s="13">
        <f t="shared" si="128"/>
        <v>41833.450266203705</v>
      </c>
      <c r="U1648" s="13">
        <f t="shared" si="129"/>
        <v>41865.757638888892</v>
      </c>
    </row>
    <row r="1649" spans="1:21" ht="43.5" x14ac:dyDescent="0.3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>
        <f t="shared" si="125"/>
        <v>104.71999999999998</v>
      </c>
      <c r="P1649">
        <f t="shared" si="126"/>
        <v>105</v>
      </c>
      <c r="Q1649" s="16">
        <f t="shared" si="127"/>
        <v>113.82608695652173</v>
      </c>
      <c r="R1649" s="9" t="s">
        <v>8330</v>
      </c>
      <c r="S1649" t="s">
        <v>8351</v>
      </c>
      <c r="T1649" s="13">
        <f t="shared" si="128"/>
        <v>41039.409456018519</v>
      </c>
      <c r="U1649" s="13">
        <f t="shared" si="129"/>
        <v>41069.409456018519</v>
      </c>
    </row>
    <row r="1650" spans="1:21" ht="43.5" x14ac:dyDescent="0.3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>
        <f t="shared" si="125"/>
        <v>125.26086956521738</v>
      </c>
      <c r="P1650">
        <f t="shared" si="126"/>
        <v>126</v>
      </c>
      <c r="Q1650" s="16">
        <f t="shared" si="127"/>
        <v>32.011111111111113</v>
      </c>
      <c r="R1650" s="9" t="s">
        <v>8330</v>
      </c>
      <c r="S1650" t="s">
        <v>8351</v>
      </c>
      <c r="T1650" s="13">
        <f t="shared" si="128"/>
        <v>40592.704652777778</v>
      </c>
      <c r="U1650" s="13">
        <f t="shared" si="129"/>
        <v>40622.662986111114</v>
      </c>
    </row>
    <row r="1651" spans="1:21" ht="43.5" x14ac:dyDescent="0.3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>
        <f t="shared" si="125"/>
        <v>100.58763157894737</v>
      </c>
      <c r="P1651">
        <f t="shared" si="126"/>
        <v>101</v>
      </c>
      <c r="Q1651" s="16">
        <f t="shared" si="127"/>
        <v>47.189259259259259</v>
      </c>
      <c r="R1651" s="9" t="s">
        <v>8330</v>
      </c>
      <c r="S1651" t="s">
        <v>8351</v>
      </c>
      <c r="T1651" s="13">
        <f t="shared" si="128"/>
        <v>41737.684664351851</v>
      </c>
      <c r="U1651" s="13">
        <f t="shared" si="129"/>
        <v>41782.684664351851</v>
      </c>
    </row>
    <row r="1652" spans="1:21" ht="43.5" x14ac:dyDescent="0.3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>
        <f t="shared" si="125"/>
        <v>141.55000000000001</v>
      </c>
      <c r="P1652">
        <f t="shared" si="126"/>
        <v>142</v>
      </c>
      <c r="Q1652" s="16">
        <f t="shared" si="127"/>
        <v>88.46875</v>
      </c>
      <c r="R1652" s="9" t="s">
        <v>8330</v>
      </c>
      <c r="S1652" t="s">
        <v>8351</v>
      </c>
      <c r="T1652" s="13">
        <f t="shared" si="128"/>
        <v>41526.435613425929</v>
      </c>
      <c r="U1652" s="13">
        <f t="shared" si="129"/>
        <v>41556.435613425929</v>
      </c>
    </row>
    <row r="1653" spans="1:21" ht="43.5" x14ac:dyDescent="0.3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>
        <f t="shared" si="125"/>
        <v>100.75</v>
      </c>
      <c r="P1653">
        <f t="shared" si="126"/>
        <v>101</v>
      </c>
      <c r="Q1653" s="16">
        <f t="shared" si="127"/>
        <v>100.75</v>
      </c>
      <c r="R1653" s="9" t="s">
        <v>8330</v>
      </c>
      <c r="S1653" t="s">
        <v>8351</v>
      </c>
      <c r="T1653" s="13">
        <f t="shared" si="128"/>
        <v>40625.900694444441</v>
      </c>
      <c r="U1653" s="13">
        <f t="shared" si="129"/>
        <v>40659.290972222225</v>
      </c>
    </row>
    <row r="1654" spans="1:21" ht="43.5" x14ac:dyDescent="0.3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>
        <f t="shared" si="125"/>
        <v>100.66666666666666</v>
      </c>
      <c r="P1654">
        <f t="shared" si="126"/>
        <v>101</v>
      </c>
      <c r="Q1654" s="16">
        <f t="shared" si="127"/>
        <v>64.714285714285708</v>
      </c>
      <c r="R1654" s="9" t="s">
        <v>8330</v>
      </c>
      <c r="S1654" t="s">
        <v>8351</v>
      </c>
      <c r="T1654" s="13">
        <f t="shared" si="128"/>
        <v>41572.492974537039</v>
      </c>
      <c r="U1654" s="13">
        <f t="shared" si="129"/>
        <v>41602.534641203703</v>
      </c>
    </row>
    <row r="1655" spans="1:21" ht="43.5" x14ac:dyDescent="0.3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>
        <f t="shared" si="125"/>
        <v>174.2304</v>
      </c>
      <c r="P1655">
        <f t="shared" si="126"/>
        <v>175</v>
      </c>
      <c r="Q1655" s="16">
        <f t="shared" si="127"/>
        <v>51.854285714285716</v>
      </c>
      <c r="R1655" s="9" t="s">
        <v>8330</v>
      </c>
      <c r="S1655" t="s">
        <v>8351</v>
      </c>
      <c r="T1655" s="13">
        <f t="shared" si="128"/>
        <v>40626.834444444445</v>
      </c>
      <c r="U1655" s="13">
        <f t="shared" si="129"/>
        <v>40657.834444444445</v>
      </c>
    </row>
    <row r="1656" spans="1:21" ht="43.5" x14ac:dyDescent="0.3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>
        <f t="shared" si="125"/>
        <v>119.90909090909089</v>
      </c>
      <c r="P1656">
        <f t="shared" si="126"/>
        <v>120</v>
      </c>
      <c r="Q1656" s="16">
        <f t="shared" si="127"/>
        <v>38.794117647058826</v>
      </c>
      <c r="R1656" s="9" t="s">
        <v>8330</v>
      </c>
      <c r="S1656" t="s">
        <v>8351</v>
      </c>
      <c r="T1656" s="13">
        <f t="shared" si="128"/>
        <v>40987.890740740739</v>
      </c>
      <c r="U1656" s="13">
        <f t="shared" si="129"/>
        <v>41017.890740740739</v>
      </c>
    </row>
    <row r="1657" spans="1:21" ht="29" x14ac:dyDescent="0.3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>
        <f t="shared" si="125"/>
        <v>142.86666666666667</v>
      </c>
      <c r="P1657">
        <f t="shared" si="126"/>
        <v>143</v>
      </c>
      <c r="Q1657" s="16">
        <f t="shared" si="127"/>
        <v>44.645833333333336</v>
      </c>
      <c r="R1657" s="9" t="s">
        <v>8330</v>
      </c>
      <c r="S1657" t="s">
        <v>8351</v>
      </c>
      <c r="T1657" s="13">
        <f t="shared" si="128"/>
        <v>40974.791898148149</v>
      </c>
      <c r="U1657" s="13">
        <f t="shared" si="129"/>
        <v>41004.750231481477</v>
      </c>
    </row>
    <row r="1658" spans="1:21" ht="58" x14ac:dyDescent="0.3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>
        <f t="shared" si="125"/>
        <v>100.33493333333334</v>
      </c>
      <c r="P1658">
        <f t="shared" si="126"/>
        <v>101</v>
      </c>
      <c r="Q1658" s="16">
        <f t="shared" si="127"/>
        <v>156.77333333333334</v>
      </c>
      <c r="R1658" s="9" t="s">
        <v>8330</v>
      </c>
      <c r="S1658" t="s">
        <v>8351</v>
      </c>
      <c r="T1658" s="13">
        <f t="shared" si="128"/>
        <v>41226.928842592592</v>
      </c>
      <c r="U1658" s="13">
        <f t="shared" si="129"/>
        <v>41256.928842592592</v>
      </c>
    </row>
    <row r="1659" spans="1:21" ht="58" x14ac:dyDescent="0.3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>
        <f t="shared" si="125"/>
        <v>104.93380000000001</v>
      </c>
      <c r="P1659">
        <f t="shared" si="126"/>
        <v>105</v>
      </c>
      <c r="Q1659" s="16">
        <f t="shared" si="127"/>
        <v>118.70339366515837</v>
      </c>
      <c r="R1659" s="9" t="s">
        <v>8330</v>
      </c>
      <c r="S1659" t="s">
        <v>8351</v>
      </c>
      <c r="T1659" s="13">
        <f t="shared" si="128"/>
        <v>41023.782037037039</v>
      </c>
      <c r="U1659" s="13">
        <f t="shared" si="129"/>
        <v>41053.782037037039</v>
      </c>
    </row>
    <row r="1660" spans="1:21" ht="43.5" x14ac:dyDescent="0.3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>
        <f t="shared" si="125"/>
        <v>132.23333333333335</v>
      </c>
      <c r="P1660">
        <f t="shared" si="126"/>
        <v>133</v>
      </c>
      <c r="Q1660" s="16">
        <f t="shared" si="127"/>
        <v>74.149532710280369</v>
      </c>
      <c r="R1660" s="9" t="s">
        <v>8330</v>
      </c>
      <c r="S1660" t="s">
        <v>8351</v>
      </c>
      <c r="T1660" s="13">
        <f t="shared" si="128"/>
        <v>41223.22184027778</v>
      </c>
      <c r="U1660" s="13">
        <f t="shared" si="129"/>
        <v>41261.597222222219</v>
      </c>
    </row>
    <row r="1661" spans="1:21" ht="43.5" x14ac:dyDescent="0.3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>
        <f t="shared" si="125"/>
        <v>112.79999999999998</v>
      </c>
      <c r="P1661">
        <f t="shared" si="126"/>
        <v>113</v>
      </c>
      <c r="Q1661" s="16">
        <f t="shared" si="127"/>
        <v>12.533333333333333</v>
      </c>
      <c r="R1661" s="9" t="s">
        <v>8330</v>
      </c>
      <c r="S1661" t="s">
        <v>8351</v>
      </c>
      <c r="T1661" s="13">
        <f t="shared" si="128"/>
        <v>41596.913437499999</v>
      </c>
      <c r="U1661" s="13">
        <f t="shared" si="129"/>
        <v>41625.5</v>
      </c>
    </row>
    <row r="1662" spans="1:21" ht="58" x14ac:dyDescent="0.3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>
        <f t="shared" si="125"/>
        <v>1253.75</v>
      </c>
      <c r="P1662">
        <f t="shared" si="126"/>
        <v>1254</v>
      </c>
      <c r="Q1662" s="16">
        <f t="shared" si="127"/>
        <v>27.861111111111111</v>
      </c>
      <c r="R1662" s="9" t="s">
        <v>8330</v>
      </c>
      <c r="S1662" t="s">
        <v>8351</v>
      </c>
      <c r="T1662" s="13">
        <f t="shared" si="128"/>
        <v>42459.693865740745</v>
      </c>
      <c r="U1662" s="13">
        <f t="shared" si="129"/>
        <v>42490.915972222225</v>
      </c>
    </row>
    <row r="1663" spans="1:21" ht="72.5" x14ac:dyDescent="0.3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>
        <f t="shared" si="125"/>
        <v>102.50632911392405</v>
      </c>
      <c r="P1663">
        <f t="shared" si="126"/>
        <v>103</v>
      </c>
      <c r="Q1663" s="16">
        <f t="shared" si="127"/>
        <v>80.178217821782184</v>
      </c>
      <c r="R1663" s="9" t="s">
        <v>8330</v>
      </c>
      <c r="S1663" t="s">
        <v>8351</v>
      </c>
      <c r="T1663" s="13">
        <f t="shared" si="128"/>
        <v>42343.998043981483</v>
      </c>
      <c r="U1663" s="13">
        <f t="shared" si="129"/>
        <v>42386.875</v>
      </c>
    </row>
    <row r="1664" spans="1:21" ht="58" x14ac:dyDescent="0.3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>
        <f t="shared" si="125"/>
        <v>102.6375</v>
      </c>
      <c r="P1664">
        <f t="shared" si="126"/>
        <v>103</v>
      </c>
      <c r="Q1664" s="16">
        <f t="shared" si="127"/>
        <v>132.43548387096774</v>
      </c>
      <c r="R1664" s="9" t="s">
        <v>8330</v>
      </c>
      <c r="S1664" t="s">
        <v>8351</v>
      </c>
      <c r="T1664" s="13">
        <f t="shared" si="128"/>
        <v>40848.198333333334</v>
      </c>
      <c r="U1664" s="13">
        <f t="shared" si="129"/>
        <v>40908.239999999998</v>
      </c>
    </row>
    <row r="1665" spans="1:21" ht="43.5" x14ac:dyDescent="0.3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>
        <f t="shared" si="125"/>
        <v>108</v>
      </c>
      <c r="P1665">
        <f t="shared" si="126"/>
        <v>108</v>
      </c>
      <c r="Q1665" s="16">
        <f t="shared" si="127"/>
        <v>33.75</v>
      </c>
      <c r="R1665" s="9" t="s">
        <v>8330</v>
      </c>
      <c r="S1665" t="s">
        <v>8351</v>
      </c>
      <c r="T1665" s="13">
        <f t="shared" si="128"/>
        <v>42006.02207175926</v>
      </c>
      <c r="U1665" s="13">
        <f t="shared" si="129"/>
        <v>42036.02207175926</v>
      </c>
    </row>
    <row r="1666" spans="1:21" ht="43.5" x14ac:dyDescent="0.3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>
        <f t="shared" si="125"/>
        <v>122.40879999999999</v>
      </c>
      <c r="P1666">
        <f t="shared" si="126"/>
        <v>123</v>
      </c>
      <c r="Q1666" s="16">
        <f t="shared" si="127"/>
        <v>34.384494382022467</v>
      </c>
      <c r="R1666" s="9" t="s">
        <v>8330</v>
      </c>
      <c r="S1666" t="s">
        <v>8351</v>
      </c>
      <c r="T1666" s="13">
        <f t="shared" si="128"/>
        <v>40939.761782407404</v>
      </c>
      <c r="U1666" s="13">
        <f t="shared" si="129"/>
        <v>40984.165972222225</v>
      </c>
    </row>
    <row r="1667" spans="1:21" ht="43.5" x14ac:dyDescent="0.3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>
        <f t="shared" ref="O1667:O1730" si="130">((E1667)/(D1667))*100</f>
        <v>119.45714285714286</v>
      </c>
      <c r="P1667">
        <f t="shared" ref="P1667:P1730" si="131">ROUNDUP(O1667,0)</f>
        <v>120</v>
      </c>
      <c r="Q1667" s="16">
        <f t="shared" ref="Q1667:Q1730" si="132">E1667/L1667</f>
        <v>44.956989247311824</v>
      </c>
      <c r="R1667" s="9" t="s">
        <v>8330</v>
      </c>
      <c r="S1667" t="s">
        <v>8351</v>
      </c>
      <c r="T1667" s="13">
        <f t="shared" ref="T1667:T1730" si="133">(((J1667/60)/60)/24)+DATE(1970,1,1)</f>
        <v>40564.649456018517</v>
      </c>
      <c r="U1667" s="13">
        <f t="shared" ref="U1667:U1730" si="134">(((I1667/60)/60)/24)+DATE(1970,1,1)</f>
        <v>40596.125</v>
      </c>
    </row>
    <row r="1668" spans="1:21" ht="43.5" x14ac:dyDescent="0.3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>
        <f t="shared" si="130"/>
        <v>160.88</v>
      </c>
      <c r="P1668">
        <f t="shared" si="131"/>
        <v>161</v>
      </c>
      <c r="Q1668" s="16">
        <f t="shared" si="132"/>
        <v>41.04081632653061</v>
      </c>
      <c r="R1668" s="9" t="s">
        <v>8330</v>
      </c>
      <c r="S1668" t="s">
        <v>8351</v>
      </c>
      <c r="T1668" s="13">
        <f t="shared" si="133"/>
        <v>41331.253159722226</v>
      </c>
      <c r="U1668" s="13">
        <f t="shared" si="134"/>
        <v>41361.211493055554</v>
      </c>
    </row>
    <row r="1669" spans="1:21" ht="43.5" x14ac:dyDescent="0.3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>
        <f t="shared" si="130"/>
        <v>126.85294117647059</v>
      </c>
      <c r="P1669">
        <f t="shared" si="131"/>
        <v>127</v>
      </c>
      <c r="Q1669" s="16">
        <f t="shared" si="132"/>
        <v>52.597560975609753</v>
      </c>
      <c r="R1669" s="9" t="s">
        <v>8330</v>
      </c>
      <c r="S1669" t="s">
        <v>8351</v>
      </c>
      <c r="T1669" s="13">
        <f t="shared" si="133"/>
        <v>41682.0705787037</v>
      </c>
      <c r="U1669" s="13">
        <f t="shared" si="134"/>
        <v>41709.290972222225</v>
      </c>
    </row>
    <row r="1670" spans="1:21" ht="43.5" x14ac:dyDescent="0.3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>
        <f t="shared" si="130"/>
        <v>102.6375</v>
      </c>
      <c r="P1670">
        <f t="shared" si="131"/>
        <v>103</v>
      </c>
      <c r="Q1670" s="16">
        <f t="shared" si="132"/>
        <v>70.784482758620683</v>
      </c>
      <c r="R1670" s="9" t="s">
        <v>8330</v>
      </c>
      <c r="S1670" t="s">
        <v>8351</v>
      </c>
      <c r="T1670" s="13">
        <f t="shared" si="133"/>
        <v>40845.14975694444</v>
      </c>
      <c r="U1670" s="13">
        <f t="shared" si="134"/>
        <v>40875.191423611112</v>
      </c>
    </row>
    <row r="1671" spans="1:21" ht="58" x14ac:dyDescent="0.3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>
        <f t="shared" si="130"/>
        <v>139.75</v>
      </c>
      <c r="P1671">
        <f t="shared" si="131"/>
        <v>140</v>
      </c>
      <c r="Q1671" s="16">
        <f t="shared" si="132"/>
        <v>53.75</v>
      </c>
      <c r="R1671" s="9" t="s">
        <v>8330</v>
      </c>
      <c r="S1671" t="s">
        <v>8351</v>
      </c>
      <c r="T1671" s="13">
        <f t="shared" si="133"/>
        <v>42461.885138888887</v>
      </c>
      <c r="U1671" s="13">
        <f t="shared" si="134"/>
        <v>42521.885138888887</v>
      </c>
    </row>
    <row r="1672" spans="1:21" ht="58" x14ac:dyDescent="0.3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>
        <f t="shared" si="130"/>
        <v>102.60000000000001</v>
      </c>
      <c r="P1672">
        <f t="shared" si="131"/>
        <v>103</v>
      </c>
      <c r="Q1672" s="16">
        <f t="shared" si="132"/>
        <v>44.608695652173914</v>
      </c>
      <c r="R1672" s="9" t="s">
        <v>8330</v>
      </c>
      <c r="S1672" t="s">
        <v>8351</v>
      </c>
      <c r="T1672" s="13">
        <f t="shared" si="133"/>
        <v>40313.930543981485</v>
      </c>
      <c r="U1672" s="13">
        <f t="shared" si="134"/>
        <v>40364.166666666664</v>
      </c>
    </row>
    <row r="1673" spans="1:21" ht="29" x14ac:dyDescent="0.3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>
        <f t="shared" si="130"/>
        <v>100.67349999999999</v>
      </c>
      <c r="P1673">
        <f t="shared" si="131"/>
        <v>101</v>
      </c>
      <c r="Q1673" s="16">
        <f t="shared" si="132"/>
        <v>26.148961038961041</v>
      </c>
      <c r="R1673" s="9" t="s">
        <v>8330</v>
      </c>
      <c r="S1673" t="s">
        <v>8351</v>
      </c>
      <c r="T1673" s="13">
        <f t="shared" si="133"/>
        <v>42553.54414351852</v>
      </c>
      <c r="U1673" s="13">
        <f t="shared" si="134"/>
        <v>42583.54414351852</v>
      </c>
    </row>
    <row r="1674" spans="1:21" ht="43.5" x14ac:dyDescent="0.3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>
        <f t="shared" si="130"/>
        <v>112.94117647058823</v>
      </c>
      <c r="P1674">
        <f t="shared" si="131"/>
        <v>113</v>
      </c>
      <c r="Q1674" s="16">
        <f t="shared" si="132"/>
        <v>39.183673469387756</v>
      </c>
      <c r="R1674" s="9" t="s">
        <v>8330</v>
      </c>
      <c r="S1674" t="s">
        <v>8351</v>
      </c>
      <c r="T1674" s="13">
        <f t="shared" si="133"/>
        <v>41034.656597222223</v>
      </c>
      <c r="U1674" s="13">
        <f t="shared" si="134"/>
        <v>41064.656597222223</v>
      </c>
    </row>
    <row r="1675" spans="1:21" ht="43.5" x14ac:dyDescent="0.3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>
        <f t="shared" si="130"/>
        <v>128.09523809523807</v>
      </c>
      <c r="P1675">
        <f t="shared" si="131"/>
        <v>129</v>
      </c>
      <c r="Q1675" s="16">
        <f t="shared" si="132"/>
        <v>45.593220338983052</v>
      </c>
      <c r="R1675" s="9" t="s">
        <v>8330</v>
      </c>
      <c r="S1675" t="s">
        <v>8351</v>
      </c>
      <c r="T1675" s="13">
        <f t="shared" si="133"/>
        <v>42039.878379629634</v>
      </c>
      <c r="U1675" s="13">
        <f t="shared" si="134"/>
        <v>42069.878379629634</v>
      </c>
    </row>
    <row r="1676" spans="1:21" ht="43.5" x14ac:dyDescent="0.3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>
        <f t="shared" si="130"/>
        <v>201.7</v>
      </c>
      <c r="P1676">
        <f t="shared" si="131"/>
        <v>202</v>
      </c>
      <c r="Q1676" s="16">
        <f t="shared" si="132"/>
        <v>89.247787610619469</v>
      </c>
      <c r="R1676" s="9" t="s">
        <v>8330</v>
      </c>
      <c r="S1676" t="s">
        <v>8351</v>
      </c>
      <c r="T1676" s="13">
        <f t="shared" si="133"/>
        <v>42569.605393518519</v>
      </c>
      <c r="U1676" s="13">
        <f t="shared" si="134"/>
        <v>42600.290972222225</v>
      </c>
    </row>
    <row r="1677" spans="1:21" ht="29" x14ac:dyDescent="0.3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>
        <f t="shared" si="130"/>
        <v>137.416</v>
      </c>
      <c r="P1677">
        <f t="shared" si="131"/>
        <v>138</v>
      </c>
      <c r="Q1677" s="16">
        <f t="shared" si="132"/>
        <v>40.416470588235299</v>
      </c>
      <c r="R1677" s="9" t="s">
        <v>8330</v>
      </c>
      <c r="S1677" t="s">
        <v>8351</v>
      </c>
      <c r="T1677" s="13">
        <f t="shared" si="133"/>
        <v>40802.733101851853</v>
      </c>
      <c r="U1677" s="13">
        <f t="shared" si="134"/>
        <v>40832.918749999997</v>
      </c>
    </row>
    <row r="1678" spans="1:21" ht="29" x14ac:dyDescent="0.3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>
        <f t="shared" si="130"/>
        <v>115.33333333333333</v>
      </c>
      <c r="P1678">
        <f t="shared" si="131"/>
        <v>116</v>
      </c>
      <c r="Q1678" s="16">
        <f t="shared" si="132"/>
        <v>82.38095238095238</v>
      </c>
      <c r="R1678" s="9" t="s">
        <v>8330</v>
      </c>
      <c r="S1678" t="s">
        <v>8351</v>
      </c>
      <c r="T1678" s="13">
        <f t="shared" si="133"/>
        <v>40973.72623842593</v>
      </c>
      <c r="U1678" s="13">
        <f t="shared" si="134"/>
        <v>41020.165972222225</v>
      </c>
    </row>
    <row r="1679" spans="1:21" ht="43.5" x14ac:dyDescent="0.3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>
        <f t="shared" si="130"/>
        <v>111.66666666666667</v>
      </c>
      <c r="P1679">
        <f t="shared" si="131"/>
        <v>112</v>
      </c>
      <c r="Q1679" s="16">
        <f t="shared" si="132"/>
        <v>159.52380952380952</v>
      </c>
      <c r="R1679" s="9" t="s">
        <v>8330</v>
      </c>
      <c r="S1679" t="s">
        <v>8351</v>
      </c>
      <c r="T1679" s="13">
        <f t="shared" si="133"/>
        <v>42416.407129629632</v>
      </c>
      <c r="U1679" s="13">
        <f t="shared" si="134"/>
        <v>42476.249305555553</v>
      </c>
    </row>
    <row r="1680" spans="1:21" ht="43.5" x14ac:dyDescent="0.3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>
        <f t="shared" si="130"/>
        <v>118.39999999999999</v>
      </c>
      <c r="P1680">
        <f t="shared" si="131"/>
        <v>119</v>
      </c>
      <c r="Q1680" s="16">
        <f t="shared" si="132"/>
        <v>36.244897959183675</v>
      </c>
      <c r="R1680" s="9" t="s">
        <v>8330</v>
      </c>
      <c r="S1680" t="s">
        <v>8351</v>
      </c>
      <c r="T1680" s="13">
        <f t="shared" si="133"/>
        <v>41662.854988425926</v>
      </c>
      <c r="U1680" s="13">
        <f t="shared" si="134"/>
        <v>41676.854988425926</v>
      </c>
    </row>
    <row r="1681" spans="1:21" ht="58" x14ac:dyDescent="0.3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>
        <f t="shared" si="130"/>
        <v>175</v>
      </c>
      <c r="P1681">
        <f t="shared" si="131"/>
        <v>175</v>
      </c>
      <c r="Q1681" s="16">
        <f t="shared" si="132"/>
        <v>62.5</v>
      </c>
      <c r="R1681" s="9" t="s">
        <v>8330</v>
      </c>
      <c r="S1681" t="s">
        <v>8351</v>
      </c>
      <c r="T1681" s="13">
        <f t="shared" si="133"/>
        <v>40723.068807870368</v>
      </c>
      <c r="U1681" s="13">
        <f t="shared" si="134"/>
        <v>40746.068807870368</v>
      </c>
    </row>
    <row r="1682" spans="1:21" ht="29" x14ac:dyDescent="0.3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>
        <f t="shared" si="130"/>
        <v>117.5</v>
      </c>
      <c r="P1682">
        <f t="shared" si="131"/>
        <v>118</v>
      </c>
      <c r="Q1682" s="16">
        <f t="shared" si="132"/>
        <v>47</v>
      </c>
      <c r="R1682" s="9" t="s">
        <v>8330</v>
      </c>
      <c r="S1682" t="s">
        <v>8351</v>
      </c>
      <c r="T1682" s="13">
        <f t="shared" si="133"/>
        <v>41802.757719907408</v>
      </c>
      <c r="U1682" s="13">
        <f t="shared" si="134"/>
        <v>41832.757719907408</v>
      </c>
    </row>
    <row r="1683" spans="1:21" ht="58" x14ac:dyDescent="0.3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>
        <f t="shared" si="130"/>
        <v>101.42212307692309</v>
      </c>
      <c r="P1683">
        <f t="shared" si="131"/>
        <v>102</v>
      </c>
      <c r="Q1683" s="16">
        <f t="shared" si="132"/>
        <v>74.575090497737563</v>
      </c>
      <c r="R1683" s="9" t="s">
        <v>8330</v>
      </c>
      <c r="S1683" t="s">
        <v>8352</v>
      </c>
      <c r="T1683" s="13">
        <f t="shared" si="133"/>
        <v>42774.121342592596</v>
      </c>
      <c r="U1683" s="13">
        <f t="shared" si="134"/>
        <v>42823.083333333328</v>
      </c>
    </row>
    <row r="1684" spans="1:21" ht="43.5" x14ac:dyDescent="0.3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>
        <f t="shared" si="130"/>
        <v>0</v>
      </c>
      <c r="P1684">
        <f t="shared" si="131"/>
        <v>0</v>
      </c>
      <c r="Q1684" s="16" t="e">
        <f t="shared" si="132"/>
        <v>#DIV/0!</v>
      </c>
      <c r="R1684" s="9" t="s">
        <v>8330</v>
      </c>
      <c r="S1684" t="s">
        <v>8352</v>
      </c>
      <c r="T1684" s="13">
        <f t="shared" si="133"/>
        <v>42779.21365740741</v>
      </c>
      <c r="U1684" s="13">
        <f t="shared" si="134"/>
        <v>42839.171990740739</v>
      </c>
    </row>
    <row r="1685" spans="1:21" ht="43.5" x14ac:dyDescent="0.3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>
        <f t="shared" si="130"/>
        <v>21.714285714285715</v>
      </c>
      <c r="P1685">
        <f t="shared" si="131"/>
        <v>22</v>
      </c>
      <c r="Q1685" s="16">
        <f t="shared" si="132"/>
        <v>76</v>
      </c>
      <c r="R1685" s="9" t="s">
        <v>8330</v>
      </c>
      <c r="S1685" t="s">
        <v>8352</v>
      </c>
      <c r="T1685" s="13">
        <f t="shared" si="133"/>
        <v>42808.781689814816</v>
      </c>
      <c r="U1685" s="13">
        <f t="shared" si="134"/>
        <v>42832.781689814816</v>
      </c>
    </row>
    <row r="1686" spans="1:21" ht="29" x14ac:dyDescent="0.3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>
        <f t="shared" si="130"/>
        <v>109.125</v>
      </c>
      <c r="P1686">
        <f t="shared" si="131"/>
        <v>110</v>
      </c>
      <c r="Q1686" s="16">
        <f t="shared" si="132"/>
        <v>86.43564356435644</v>
      </c>
      <c r="R1686" s="9" t="s">
        <v>8330</v>
      </c>
      <c r="S1686" t="s">
        <v>8352</v>
      </c>
      <c r="T1686" s="13">
        <f t="shared" si="133"/>
        <v>42783.815289351856</v>
      </c>
      <c r="U1686" s="13">
        <f t="shared" si="134"/>
        <v>42811.773622685185</v>
      </c>
    </row>
    <row r="1687" spans="1:21" ht="43.5" x14ac:dyDescent="0.3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>
        <f t="shared" si="130"/>
        <v>102.85714285714285</v>
      </c>
      <c r="P1687">
        <f t="shared" si="131"/>
        <v>103</v>
      </c>
      <c r="Q1687" s="16">
        <f t="shared" si="132"/>
        <v>24</v>
      </c>
      <c r="R1687" s="9" t="s">
        <v>8330</v>
      </c>
      <c r="S1687" t="s">
        <v>8352</v>
      </c>
      <c r="T1687" s="13">
        <f t="shared" si="133"/>
        <v>42788.2502662037</v>
      </c>
      <c r="U1687" s="13">
        <f t="shared" si="134"/>
        <v>42818.208599537036</v>
      </c>
    </row>
    <row r="1688" spans="1:21" ht="43.5" x14ac:dyDescent="0.3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>
        <f t="shared" si="130"/>
        <v>0.36</v>
      </c>
      <c r="P1688">
        <f t="shared" si="131"/>
        <v>1</v>
      </c>
      <c r="Q1688" s="16">
        <f t="shared" si="132"/>
        <v>18</v>
      </c>
      <c r="R1688" s="9" t="s">
        <v>8330</v>
      </c>
      <c r="S1688" t="s">
        <v>8352</v>
      </c>
      <c r="T1688" s="13">
        <f t="shared" si="133"/>
        <v>42792.843969907408</v>
      </c>
      <c r="U1688" s="13">
        <f t="shared" si="134"/>
        <v>42852.802303240736</v>
      </c>
    </row>
    <row r="1689" spans="1:21" ht="43.5" x14ac:dyDescent="0.3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>
        <f t="shared" si="130"/>
        <v>31.25</v>
      </c>
      <c r="P1689">
        <f t="shared" si="131"/>
        <v>32</v>
      </c>
      <c r="Q1689" s="16">
        <f t="shared" si="132"/>
        <v>80.128205128205124</v>
      </c>
      <c r="R1689" s="9" t="s">
        <v>8330</v>
      </c>
      <c r="S1689" t="s">
        <v>8352</v>
      </c>
      <c r="T1689" s="13">
        <f t="shared" si="133"/>
        <v>42802.046817129631</v>
      </c>
      <c r="U1689" s="13">
        <f t="shared" si="134"/>
        <v>42835.84375</v>
      </c>
    </row>
    <row r="1690" spans="1:21" ht="58" x14ac:dyDescent="0.3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>
        <f t="shared" si="130"/>
        <v>44.3</v>
      </c>
      <c r="P1690">
        <f t="shared" si="131"/>
        <v>45</v>
      </c>
      <c r="Q1690" s="16">
        <f t="shared" si="132"/>
        <v>253.14285714285714</v>
      </c>
      <c r="R1690" s="9" t="s">
        <v>8330</v>
      </c>
      <c r="S1690" t="s">
        <v>8352</v>
      </c>
      <c r="T1690" s="13">
        <f t="shared" si="133"/>
        <v>42804.534652777773</v>
      </c>
      <c r="U1690" s="13">
        <f t="shared" si="134"/>
        <v>42834.492986111116</v>
      </c>
    </row>
    <row r="1691" spans="1:21" ht="29" x14ac:dyDescent="0.3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>
        <f t="shared" si="130"/>
        <v>100</v>
      </c>
      <c r="P1691">
        <f t="shared" si="131"/>
        <v>100</v>
      </c>
      <c r="Q1691" s="16">
        <f t="shared" si="132"/>
        <v>171.42857142857142</v>
      </c>
      <c r="R1691" s="9" t="s">
        <v>8330</v>
      </c>
      <c r="S1691" t="s">
        <v>8352</v>
      </c>
      <c r="T1691" s="13">
        <f t="shared" si="133"/>
        <v>42780.942476851851</v>
      </c>
      <c r="U1691" s="13">
        <f t="shared" si="134"/>
        <v>42810.900810185187</v>
      </c>
    </row>
    <row r="1692" spans="1:21" ht="43.5" x14ac:dyDescent="0.3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>
        <f t="shared" si="130"/>
        <v>25.4</v>
      </c>
      <c r="P1692">
        <f t="shared" si="131"/>
        <v>26</v>
      </c>
      <c r="Q1692" s="16">
        <f t="shared" si="132"/>
        <v>57.727272727272727</v>
      </c>
      <c r="R1692" s="9" t="s">
        <v>8330</v>
      </c>
      <c r="S1692" t="s">
        <v>8352</v>
      </c>
      <c r="T1692" s="13">
        <f t="shared" si="133"/>
        <v>42801.43104166667</v>
      </c>
      <c r="U1692" s="13">
        <f t="shared" si="134"/>
        <v>42831.389374999999</v>
      </c>
    </row>
    <row r="1693" spans="1:21" ht="43.5" x14ac:dyDescent="0.3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>
        <f t="shared" si="130"/>
        <v>33.473333333333329</v>
      </c>
      <c r="P1693">
        <f t="shared" si="131"/>
        <v>34</v>
      </c>
      <c r="Q1693" s="16">
        <f t="shared" si="132"/>
        <v>264.26315789473682</v>
      </c>
      <c r="R1693" s="9" t="s">
        <v>8330</v>
      </c>
      <c r="S1693" t="s">
        <v>8352</v>
      </c>
      <c r="T1693" s="13">
        <f t="shared" si="133"/>
        <v>42795.701481481476</v>
      </c>
      <c r="U1693" s="13">
        <f t="shared" si="134"/>
        <v>42828.041666666672</v>
      </c>
    </row>
    <row r="1694" spans="1:21" ht="43.5" x14ac:dyDescent="0.3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>
        <f t="shared" si="130"/>
        <v>47.8</v>
      </c>
      <c r="P1694">
        <f t="shared" si="131"/>
        <v>48</v>
      </c>
      <c r="Q1694" s="16">
        <f t="shared" si="132"/>
        <v>159.33333333333334</v>
      </c>
      <c r="R1694" s="9" t="s">
        <v>8330</v>
      </c>
      <c r="S1694" t="s">
        <v>8352</v>
      </c>
      <c r="T1694" s="13">
        <f t="shared" si="133"/>
        <v>42788.151238425926</v>
      </c>
      <c r="U1694" s="13">
        <f t="shared" si="134"/>
        <v>42820.999305555553</v>
      </c>
    </row>
    <row r="1695" spans="1:21" ht="58" x14ac:dyDescent="0.3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>
        <f t="shared" si="130"/>
        <v>9.3333333333333339</v>
      </c>
      <c r="P1695">
        <f t="shared" si="131"/>
        <v>10</v>
      </c>
      <c r="Q1695" s="16">
        <f t="shared" si="132"/>
        <v>35</v>
      </c>
      <c r="R1695" s="9" t="s">
        <v>8330</v>
      </c>
      <c r="S1695" t="s">
        <v>8352</v>
      </c>
      <c r="T1695" s="13">
        <f t="shared" si="133"/>
        <v>42803.920277777783</v>
      </c>
      <c r="U1695" s="13">
        <f t="shared" si="134"/>
        <v>42834.833333333328</v>
      </c>
    </row>
    <row r="1696" spans="1:21" ht="43.5" x14ac:dyDescent="0.3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>
        <f t="shared" si="130"/>
        <v>0.05</v>
      </c>
      <c r="P1696">
        <f t="shared" si="131"/>
        <v>1</v>
      </c>
      <c r="Q1696" s="16">
        <f t="shared" si="132"/>
        <v>5</v>
      </c>
      <c r="R1696" s="9" t="s">
        <v>8330</v>
      </c>
      <c r="S1696" t="s">
        <v>8352</v>
      </c>
      <c r="T1696" s="13">
        <f t="shared" si="133"/>
        <v>42791.669837962967</v>
      </c>
      <c r="U1696" s="13">
        <f t="shared" si="134"/>
        <v>42821.191666666666</v>
      </c>
    </row>
    <row r="1697" spans="1:21" ht="58" x14ac:dyDescent="0.3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>
        <f t="shared" si="130"/>
        <v>11.708333333333334</v>
      </c>
      <c r="P1697">
        <f t="shared" si="131"/>
        <v>12</v>
      </c>
      <c r="Q1697" s="16">
        <f t="shared" si="132"/>
        <v>61.086956521739133</v>
      </c>
      <c r="R1697" s="9" t="s">
        <v>8330</v>
      </c>
      <c r="S1697" t="s">
        <v>8352</v>
      </c>
      <c r="T1697" s="13">
        <f t="shared" si="133"/>
        <v>42801.031412037039</v>
      </c>
      <c r="U1697" s="13">
        <f t="shared" si="134"/>
        <v>42835.041666666672</v>
      </c>
    </row>
    <row r="1698" spans="1:21" ht="58" x14ac:dyDescent="0.3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>
        <f t="shared" si="130"/>
        <v>0</v>
      </c>
      <c r="P1698">
        <f t="shared" si="131"/>
        <v>0</v>
      </c>
      <c r="Q1698" s="16" t="e">
        <f t="shared" si="132"/>
        <v>#DIV/0!</v>
      </c>
      <c r="R1698" s="9" t="s">
        <v>8330</v>
      </c>
      <c r="S1698" t="s">
        <v>8352</v>
      </c>
      <c r="T1698" s="13">
        <f t="shared" si="133"/>
        <v>42796.069571759261</v>
      </c>
      <c r="U1698" s="13">
        <f t="shared" si="134"/>
        <v>42826.027905092589</v>
      </c>
    </row>
    <row r="1699" spans="1:21" ht="43.5" x14ac:dyDescent="0.3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>
        <f t="shared" si="130"/>
        <v>20.208000000000002</v>
      </c>
      <c r="P1699">
        <f t="shared" si="131"/>
        <v>21</v>
      </c>
      <c r="Q1699" s="16">
        <f t="shared" si="132"/>
        <v>114.81818181818181</v>
      </c>
      <c r="R1699" s="9" t="s">
        <v>8330</v>
      </c>
      <c r="S1699" t="s">
        <v>8352</v>
      </c>
      <c r="T1699" s="13">
        <f t="shared" si="133"/>
        <v>42805.032962962956</v>
      </c>
      <c r="U1699" s="13">
        <f t="shared" si="134"/>
        <v>42834.991296296299</v>
      </c>
    </row>
    <row r="1700" spans="1:21" ht="72.5" x14ac:dyDescent="0.3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>
        <f t="shared" si="130"/>
        <v>0</v>
      </c>
      <c r="P1700">
        <f t="shared" si="131"/>
        <v>0</v>
      </c>
      <c r="Q1700" s="16" t="e">
        <f t="shared" si="132"/>
        <v>#DIV/0!</v>
      </c>
      <c r="R1700" s="9" t="s">
        <v>8330</v>
      </c>
      <c r="S1700" t="s">
        <v>8352</v>
      </c>
      <c r="T1700" s="13">
        <f t="shared" si="133"/>
        <v>42796.207870370374</v>
      </c>
      <c r="U1700" s="13">
        <f t="shared" si="134"/>
        <v>42820.147916666669</v>
      </c>
    </row>
    <row r="1701" spans="1:21" ht="58" x14ac:dyDescent="0.3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>
        <f t="shared" si="130"/>
        <v>4.2311459353574925</v>
      </c>
      <c r="P1701">
        <f t="shared" si="131"/>
        <v>5</v>
      </c>
      <c r="Q1701" s="16">
        <f t="shared" si="132"/>
        <v>54</v>
      </c>
      <c r="R1701" s="9" t="s">
        <v>8330</v>
      </c>
      <c r="S1701" t="s">
        <v>8352</v>
      </c>
      <c r="T1701" s="13">
        <f t="shared" si="133"/>
        <v>42806.863946759258</v>
      </c>
      <c r="U1701" s="13">
        <f t="shared" si="134"/>
        <v>42836.863946759258</v>
      </c>
    </row>
    <row r="1702" spans="1:21" ht="43.5" x14ac:dyDescent="0.3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>
        <f t="shared" si="130"/>
        <v>26.06</v>
      </c>
      <c r="P1702">
        <f t="shared" si="131"/>
        <v>27</v>
      </c>
      <c r="Q1702" s="16">
        <f t="shared" si="132"/>
        <v>65.974683544303801</v>
      </c>
      <c r="R1702" s="9" t="s">
        <v>8330</v>
      </c>
      <c r="S1702" t="s">
        <v>8352</v>
      </c>
      <c r="T1702" s="13">
        <f t="shared" si="133"/>
        <v>42796.071643518517</v>
      </c>
      <c r="U1702" s="13">
        <f t="shared" si="134"/>
        <v>42826.166666666672</v>
      </c>
    </row>
    <row r="1703" spans="1:21" ht="43.5" x14ac:dyDescent="0.3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>
        <f t="shared" si="130"/>
        <v>0.19801980198019803</v>
      </c>
      <c r="P1703">
        <f t="shared" si="131"/>
        <v>1</v>
      </c>
      <c r="Q1703" s="16">
        <f t="shared" si="132"/>
        <v>5</v>
      </c>
      <c r="R1703" s="9" t="s">
        <v>8330</v>
      </c>
      <c r="S1703" t="s">
        <v>8352</v>
      </c>
      <c r="T1703" s="13">
        <f t="shared" si="133"/>
        <v>41989.664409722223</v>
      </c>
      <c r="U1703" s="13">
        <f t="shared" si="134"/>
        <v>42019.664409722223</v>
      </c>
    </row>
    <row r="1704" spans="1:21" ht="29" x14ac:dyDescent="0.3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>
        <f t="shared" si="130"/>
        <v>6.0606060606060606E-3</v>
      </c>
      <c r="P1704">
        <f t="shared" si="131"/>
        <v>1</v>
      </c>
      <c r="Q1704" s="16">
        <f t="shared" si="132"/>
        <v>1</v>
      </c>
      <c r="R1704" s="9" t="s">
        <v>8330</v>
      </c>
      <c r="S1704" t="s">
        <v>8352</v>
      </c>
      <c r="T1704" s="13">
        <f t="shared" si="133"/>
        <v>42063.869791666672</v>
      </c>
      <c r="U1704" s="13">
        <f t="shared" si="134"/>
        <v>42093.828125</v>
      </c>
    </row>
    <row r="1705" spans="1:21" ht="43.5" x14ac:dyDescent="0.3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>
        <f t="shared" si="130"/>
        <v>1.02</v>
      </c>
      <c r="P1705">
        <f t="shared" si="131"/>
        <v>2</v>
      </c>
      <c r="Q1705" s="16">
        <f t="shared" si="132"/>
        <v>25.5</v>
      </c>
      <c r="R1705" s="9" t="s">
        <v>8330</v>
      </c>
      <c r="S1705" t="s">
        <v>8352</v>
      </c>
      <c r="T1705" s="13">
        <f t="shared" si="133"/>
        <v>42187.281678240746</v>
      </c>
      <c r="U1705" s="13">
        <f t="shared" si="134"/>
        <v>42247.281678240746</v>
      </c>
    </row>
    <row r="1706" spans="1:21" ht="43.5" x14ac:dyDescent="0.3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>
        <f t="shared" si="130"/>
        <v>65.100000000000009</v>
      </c>
      <c r="P1706">
        <f t="shared" si="131"/>
        <v>66</v>
      </c>
      <c r="Q1706" s="16">
        <f t="shared" si="132"/>
        <v>118.36363636363636</v>
      </c>
      <c r="R1706" s="9" t="s">
        <v>8330</v>
      </c>
      <c r="S1706" t="s">
        <v>8352</v>
      </c>
      <c r="T1706" s="13">
        <f t="shared" si="133"/>
        <v>42021.139733796299</v>
      </c>
      <c r="U1706" s="13">
        <f t="shared" si="134"/>
        <v>42051.139733796299</v>
      </c>
    </row>
    <row r="1707" spans="1:21" ht="43.5" x14ac:dyDescent="0.3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>
        <f t="shared" si="130"/>
        <v>0</v>
      </c>
      <c r="P1707">
        <f t="shared" si="131"/>
        <v>0</v>
      </c>
      <c r="Q1707" s="16" t="e">
        <f t="shared" si="132"/>
        <v>#DIV/0!</v>
      </c>
      <c r="R1707" s="9" t="s">
        <v>8330</v>
      </c>
      <c r="S1707" t="s">
        <v>8352</v>
      </c>
      <c r="T1707" s="13">
        <f t="shared" si="133"/>
        <v>42245.016736111109</v>
      </c>
      <c r="U1707" s="13">
        <f t="shared" si="134"/>
        <v>42256.666666666672</v>
      </c>
    </row>
    <row r="1708" spans="1:21" ht="43.5" x14ac:dyDescent="0.3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>
        <f t="shared" si="130"/>
        <v>0</v>
      </c>
      <c r="P1708">
        <f t="shared" si="131"/>
        <v>0</v>
      </c>
      <c r="Q1708" s="16" t="e">
        <f t="shared" si="132"/>
        <v>#DIV/0!</v>
      </c>
      <c r="R1708" s="9" t="s">
        <v>8330</v>
      </c>
      <c r="S1708" t="s">
        <v>8352</v>
      </c>
      <c r="T1708" s="13">
        <f t="shared" si="133"/>
        <v>42179.306388888886</v>
      </c>
      <c r="U1708" s="13">
        <f t="shared" si="134"/>
        <v>42239.306388888886</v>
      </c>
    </row>
    <row r="1709" spans="1:21" ht="43.5" x14ac:dyDescent="0.3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>
        <f t="shared" si="130"/>
        <v>9.74</v>
      </c>
      <c r="P1709">
        <f t="shared" si="131"/>
        <v>10</v>
      </c>
      <c r="Q1709" s="16">
        <f t="shared" si="132"/>
        <v>54.111111111111114</v>
      </c>
      <c r="R1709" s="9" t="s">
        <v>8330</v>
      </c>
      <c r="S1709" t="s">
        <v>8352</v>
      </c>
      <c r="T1709" s="13">
        <f t="shared" si="133"/>
        <v>42427.721006944441</v>
      </c>
      <c r="U1709" s="13">
        <f t="shared" si="134"/>
        <v>42457.679340277777</v>
      </c>
    </row>
    <row r="1710" spans="1:21" ht="58" x14ac:dyDescent="0.3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>
        <f t="shared" si="130"/>
        <v>0</v>
      </c>
      <c r="P1710">
        <f t="shared" si="131"/>
        <v>0</v>
      </c>
      <c r="Q1710" s="16" t="e">
        <f t="shared" si="132"/>
        <v>#DIV/0!</v>
      </c>
      <c r="R1710" s="9" t="s">
        <v>8330</v>
      </c>
      <c r="S1710" t="s">
        <v>8352</v>
      </c>
      <c r="T1710" s="13">
        <f t="shared" si="133"/>
        <v>42451.866967592592</v>
      </c>
      <c r="U1710" s="13">
        <f t="shared" si="134"/>
        <v>42491.866967592592</v>
      </c>
    </row>
    <row r="1711" spans="1:21" ht="43.5" x14ac:dyDescent="0.3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>
        <f t="shared" si="130"/>
        <v>4.8571428571428568</v>
      </c>
      <c r="P1711">
        <f t="shared" si="131"/>
        <v>5</v>
      </c>
      <c r="Q1711" s="16">
        <f t="shared" si="132"/>
        <v>21.25</v>
      </c>
      <c r="R1711" s="9" t="s">
        <v>8330</v>
      </c>
      <c r="S1711" t="s">
        <v>8352</v>
      </c>
      <c r="T1711" s="13">
        <f t="shared" si="133"/>
        <v>41841.56381944444</v>
      </c>
      <c r="U1711" s="13">
        <f t="shared" si="134"/>
        <v>41882.818749999999</v>
      </c>
    </row>
    <row r="1712" spans="1:21" ht="29" x14ac:dyDescent="0.3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>
        <f t="shared" si="130"/>
        <v>0.67999999999999994</v>
      </c>
      <c r="P1712">
        <f t="shared" si="131"/>
        <v>1</v>
      </c>
      <c r="Q1712" s="16">
        <f t="shared" si="132"/>
        <v>34</v>
      </c>
      <c r="R1712" s="9" t="s">
        <v>8330</v>
      </c>
      <c r="S1712" t="s">
        <v>8352</v>
      </c>
      <c r="T1712" s="13">
        <f t="shared" si="133"/>
        <v>42341.59129629629</v>
      </c>
      <c r="U1712" s="13">
        <f t="shared" si="134"/>
        <v>42387.541666666672</v>
      </c>
    </row>
    <row r="1713" spans="1:21" ht="43.5" x14ac:dyDescent="0.3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>
        <f t="shared" si="130"/>
        <v>10.5</v>
      </c>
      <c r="P1713">
        <f t="shared" si="131"/>
        <v>11</v>
      </c>
      <c r="Q1713" s="16">
        <f t="shared" si="132"/>
        <v>525</v>
      </c>
      <c r="R1713" s="9" t="s">
        <v>8330</v>
      </c>
      <c r="S1713" t="s">
        <v>8352</v>
      </c>
      <c r="T1713" s="13">
        <f t="shared" si="133"/>
        <v>41852.646226851852</v>
      </c>
      <c r="U1713" s="13">
        <f t="shared" si="134"/>
        <v>41883.646226851852</v>
      </c>
    </row>
    <row r="1714" spans="1:21" ht="58" x14ac:dyDescent="0.3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>
        <f t="shared" si="130"/>
        <v>0</v>
      </c>
      <c r="P1714">
        <f t="shared" si="131"/>
        <v>0</v>
      </c>
      <c r="Q1714" s="16" t="e">
        <f t="shared" si="132"/>
        <v>#DIV/0!</v>
      </c>
      <c r="R1714" s="9" t="s">
        <v>8330</v>
      </c>
      <c r="S1714" t="s">
        <v>8352</v>
      </c>
      <c r="T1714" s="13">
        <f t="shared" si="133"/>
        <v>42125.913807870369</v>
      </c>
      <c r="U1714" s="13">
        <f t="shared" si="134"/>
        <v>42185.913807870369</v>
      </c>
    </row>
    <row r="1715" spans="1:21" ht="58" x14ac:dyDescent="0.3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>
        <f t="shared" si="130"/>
        <v>1.6666666666666667</v>
      </c>
      <c r="P1715">
        <f t="shared" si="131"/>
        <v>2</v>
      </c>
      <c r="Q1715" s="16">
        <f t="shared" si="132"/>
        <v>50</v>
      </c>
      <c r="R1715" s="9" t="s">
        <v>8330</v>
      </c>
      <c r="S1715" t="s">
        <v>8352</v>
      </c>
      <c r="T1715" s="13">
        <f t="shared" si="133"/>
        <v>41887.801064814819</v>
      </c>
      <c r="U1715" s="13">
        <f t="shared" si="134"/>
        <v>41917.801064814819</v>
      </c>
    </row>
    <row r="1716" spans="1:21" ht="43.5" x14ac:dyDescent="0.3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>
        <f t="shared" si="130"/>
        <v>7.8680000000000003</v>
      </c>
      <c r="P1716">
        <f t="shared" si="131"/>
        <v>8</v>
      </c>
      <c r="Q1716" s="16">
        <f t="shared" si="132"/>
        <v>115.70588235294117</v>
      </c>
      <c r="R1716" s="9" t="s">
        <v>8330</v>
      </c>
      <c r="S1716" t="s">
        <v>8352</v>
      </c>
      <c r="T1716" s="13">
        <f t="shared" si="133"/>
        <v>42095.918530092589</v>
      </c>
      <c r="U1716" s="13">
        <f t="shared" si="134"/>
        <v>42125.918530092589</v>
      </c>
    </row>
    <row r="1717" spans="1:21" ht="43.5" x14ac:dyDescent="0.3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>
        <f t="shared" si="130"/>
        <v>0.22</v>
      </c>
      <c r="P1717">
        <f t="shared" si="131"/>
        <v>1</v>
      </c>
      <c r="Q1717" s="16">
        <f t="shared" si="132"/>
        <v>5.5</v>
      </c>
      <c r="R1717" s="9" t="s">
        <v>8330</v>
      </c>
      <c r="S1717" t="s">
        <v>8352</v>
      </c>
      <c r="T1717" s="13">
        <f t="shared" si="133"/>
        <v>42064.217418981483</v>
      </c>
      <c r="U1717" s="13">
        <f t="shared" si="134"/>
        <v>42094.140277777777</v>
      </c>
    </row>
    <row r="1718" spans="1:21" ht="58" x14ac:dyDescent="0.3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>
        <f t="shared" si="130"/>
        <v>7.5</v>
      </c>
      <c r="P1718">
        <f t="shared" si="131"/>
        <v>8</v>
      </c>
      <c r="Q1718" s="16">
        <f t="shared" si="132"/>
        <v>50</v>
      </c>
      <c r="R1718" s="9" t="s">
        <v>8330</v>
      </c>
      <c r="S1718" t="s">
        <v>8352</v>
      </c>
      <c r="T1718" s="13">
        <f t="shared" si="133"/>
        <v>42673.577534722222</v>
      </c>
      <c r="U1718" s="13">
        <f t="shared" si="134"/>
        <v>42713.619201388887</v>
      </c>
    </row>
    <row r="1719" spans="1:21" ht="43.5" x14ac:dyDescent="0.3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>
        <f t="shared" si="130"/>
        <v>42.725880551301685</v>
      </c>
      <c r="P1719">
        <f t="shared" si="131"/>
        <v>43</v>
      </c>
      <c r="Q1719" s="16">
        <f t="shared" si="132"/>
        <v>34.024390243902438</v>
      </c>
      <c r="R1719" s="9" t="s">
        <v>8330</v>
      </c>
      <c r="S1719" t="s">
        <v>8352</v>
      </c>
      <c r="T1719" s="13">
        <f t="shared" si="133"/>
        <v>42460.98192129629</v>
      </c>
      <c r="U1719" s="13">
        <f t="shared" si="134"/>
        <v>42481.166666666672</v>
      </c>
    </row>
    <row r="1720" spans="1:21" x14ac:dyDescent="0.3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>
        <f t="shared" si="130"/>
        <v>0.2142857142857143</v>
      </c>
      <c r="P1720">
        <f t="shared" si="131"/>
        <v>1</v>
      </c>
      <c r="Q1720" s="16">
        <f t="shared" si="132"/>
        <v>37.5</v>
      </c>
      <c r="R1720" s="9" t="s">
        <v>8330</v>
      </c>
      <c r="S1720" t="s">
        <v>8352</v>
      </c>
      <c r="T1720" s="13">
        <f t="shared" si="133"/>
        <v>42460.610520833332</v>
      </c>
      <c r="U1720" s="13">
        <f t="shared" si="134"/>
        <v>42504.207638888889</v>
      </c>
    </row>
    <row r="1721" spans="1:21" ht="43.5" x14ac:dyDescent="0.3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>
        <f t="shared" si="130"/>
        <v>0.87500000000000011</v>
      </c>
      <c r="P1721">
        <f t="shared" si="131"/>
        <v>1</v>
      </c>
      <c r="Q1721" s="16">
        <f t="shared" si="132"/>
        <v>11.666666666666666</v>
      </c>
      <c r="R1721" s="9" t="s">
        <v>8330</v>
      </c>
      <c r="S1721" t="s">
        <v>8352</v>
      </c>
      <c r="T1721" s="13">
        <f t="shared" si="133"/>
        <v>41869.534618055557</v>
      </c>
      <c r="U1721" s="13">
        <f t="shared" si="134"/>
        <v>41899.534618055557</v>
      </c>
    </row>
    <row r="1722" spans="1:21" ht="43.5" x14ac:dyDescent="0.3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>
        <f t="shared" si="130"/>
        <v>5.625</v>
      </c>
      <c r="P1722">
        <f t="shared" si="131"/>
        <v>6</v>
      </c>
      <c r="Q1722" s="16">
        <f t="shared" si="132"/>
        <v>28.125</v>
      </c>
      <c r="R1722" s="9" t="s">
        <v>8330</v>
      </c>
      <c r="S1722" t="s">
        <v>8352</v>
      </c>
      <c r="T1722" s="13">
        <f t="shared" si="133"/>
        <v>41922.783229166671</v>
      </c>
      <c r="U1722" s="13">
        <f t="shared" si="134"/>
        <v>41952.824895833335</v>
      </c>
    </row>
    <row r="1723" spans="1:21" ht="43.5" x14ac:dyDescent="0.3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>
        <f t="shared" si="130"/>
        <v>0</v>
      </c>
      <c r="P1723">
        <f t="shared" si="131"/>
        <v>0</v>
      </c>
      <c r="Q1723" s="16" t="e">
        <f t="shared" si="132"/>
        <v>#DIV/0!</v>
      </c>
      <c r="R1723" s="9" t="s">
        <v>8330</v>
      </c>
      <c r="S1723" t="s">
        <v>8352</v>
      </c>
      <c r="T1723" s="13">
        <f t="shared" si="133"/>
        <v>42319.461377314816</v>
      </c>
      <c r="U1723" s="13">
        <f t="shared" si="134"/>
        <v>42349.461377314816</v>
      </c>
    </row>
    <row r="1724" spans="1:21" ht="43.5" x14ac:dyDescent="0.3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>
        <f t="shared" si="130"/>
        <v>3.4722222222222224E-2</v>
      </c>
      <c r="P1724">
        <f t="shared" si="131"/>
        <v>1</v>
      </c>
      <c r="Q1724" s="16">
        <f t="shared" si="132"/>
        <v>1</v>
      </c>
      <c r="R1724" s="9" t="s">
        <v>8330</v>
      </c>
      <c r="S1724" t="s">
        <v>8352</v>
      </c>
      <c r="T1724" s="13">
        <f t="shared" si="133"/>
        <v>42425.960983796293</v>
      </c>
      <c r="U1724" s="13">
        <f t="shared" si="134"/>
        <v>42463.006944444445</v>
      </c>
    </row>
    <row r="1725" spans="1:21" ht="58" x14ac:dyDescent="0.3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>
        <f t="shared" si="130"/>
        <v>6.5</v>
      </c>
      <c r="P1725">
        <f t="shared" si="131"/>
        <v>7</v>
      </c>
      <c r="Q1725" s="16">
        <f t="shared" si="132"/>
        <v>216.66666666666666</v>
      </c>
      <c r="R1725" s="9" t="s">
        <v>8330</v>
      </c>
      <c r="S1725" t="s">
        <v>8352</v>
      </c>
      <c r="T1725" s="13">
        <f t="shared" si="133"/>
        <v>42129.82540509259</v>
      </c>
      <c r="U1725" s="13">
        <f t="shared" si="134"/>
        <v>42186.25</v>
      </c>
    </row>
    <row r="1726" spans="1:21" ht="43.5" x14ac:dyDescent="0.3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>
        <f t="shared" si="130"/>
        <v>0.58333333333333337</v>
      </c>
      <c r="P1726">
        <f t="shared" si="131"/>
        <v>1</v>
      </c>
      <c r="Q1726" s="16">
        <f t="shared" si="132"/>
        <v>8.75</v>
      </c>
      <c r="R1726" s="9" t="s">
        <v>8330</v>
      </c>
      <c r="S1726" t="s">
        <v>8352</v>
      </c>
      <c r="T1726" s="13">
        <f t="shared" si="133"/>
        <v>41912.932430555556</v>
      </c>
      <c r="U1726" s="13">
        <f t="shared" si="134"/>
        <v>41942.932430555556</v>
      </c>
    </row>
    <row r="1727" spans="1:21" ht="43.5" x14ac:dyDescent="0.3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>
        <f t="shared" si="130"/>
        <v>10.181818181818182</v>
      </c>
      <c r="P1727">
        <f t="shared" si="131"/>
        <v>11</v>
      </c>
      <c r="Q1727" s="16">
        <f t="shared" si="132"/>
        <v>62.222222222222221</v>
      </c>
      <c r="R1727" s="9" t="s">
        <v>8330</v>
      </c>
      <c r="S1727" t="s">
        <v>8352</v>
      </c>
      <c r="T1727" s="13">
        <f t="shared" si="133"/>
        <v>41845.968159722222</v>
      </c>
      <c r="U1727" s="13">
        <f t="shared" si="134"/>
        <v>41875.968159722222</v>
      </c>
    </row>
    <row r="1728" spans="1:21" ht="29" x14ac:dyDescent="0.3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>
        <f t="shared" si="130"/>
        <v>33.784615384615385</v>
      </c>
      <c r="P1728">
        <f t="shared" si="131"/>
        <v>34</v>
      </c>
      <c r="Q1728" s="16">
        <f t="shared" si="132"/>
        <v>137.25</v>
      </c>
      <c r="R1728" s="9" t="s">
        <v>8330</v>
      </c>
      <c r="S1728" t="s">
        <v>8352</v>
      </c>
      <c r="T1728" s="13">
        <f t="shared" si="133"/>
        <v>41788.919722222221</v>
      </c>
      <c r="U1728" s="13">
        <f t="shared" si="134"/>
        <v>41817.919722222221</v>
      </c>
    </row>
    <row r="1729" spans="1:21" ht="43.5" x14ac:dyDescent="0.3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>
        <f t="shared" si="130"/>
        <v>3.3333333333333333E-2</v>
      </c>
      <c r="P1729">
        <f t="shared" si="131"/>
        <v>1</v>
      </c>
      <c r="Q1729" s="16">
        <f t="shared" si="132"/>
        <v>1</v>
      </c>
      <c r="R1729" s="9" t="s">
        <v>8330</v>
      </c>
      <c r="S1729" t="s">
        <v>8352</v>
      </c>
      <c r="T1729" s="13">
        <f t="shared" si="133"/>
        <v>42044.927974537044</v>
      </c>
      <c r="U1729" s="13">
        <f t="shared" si="134"/>
        <v>42099.458333333328</v>
      </c>
    </row>
    <row r="1730" spans="1:21" ht="43.5" x14ac:dyDescent="0.3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>
        <f t="shared" si="130"/>
        <v>68.400000000000006</v>
      </c>
      <c r="P1730">
        <f t="shared" si="131"/>
        <v>69</v>
      </c>
      <c r="Q1730" s="16">
        <f t="shared" si="132"/>
        <v>122.14285714285714</v>
      </c>
      <c r="R1730" s="9" t="s">
        <v>8330</v>
      </c>
      <c r="S1730" t="s">
        <v>8352</v>
      </c>
      <c r="T1730" s="13">
        <f t="shared" si="133"/>
        <v>42268.625856481478</v>
      </c>
      <c r="U1730" s="13">
        <f t="shared" si="134"/>
        <v>42298.625856481478</v>
      </c>
    </row>
    <row r="1731" spans="1:21" ht="43.5" x14ac:dyDescent="0.3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>
        <f t="shared" ref="O1731:O1794" si="135">((E1731)/(D1731))*100</f>
        <v>0</v>
      </c>
      <c r="P1731">
        <f t="shared" ref="P1731:P1794" si="136">ROUNDUP(O1731,0)</f>
        <v>0</v>
      </c>
      <c r="Q1731" s="16" t="e">
        <f t="shared" ref="Q1731:Q1794" si="137">E1731/L1731</f>
        <v>#DIV/0!</v>
      </c>
      <c r="R1731" s="9" t="s">
        <v>8330</v>
      </c>
      <c r="S1731" t="s">
        <v>8352</v>
      </c>
      <c r="T1731" s="13">
        <f t="shared" ref="T1731:T1794" si="138">(((J1731/60)/60)/24)+DATE(1970,1,1)</f>
        <v>42471.052152777775</v>
      </c>
      <c r="U1731" s="13">
        <f t="shared" ref="U1731:U1794" si="139">(((I1731/60)/60)/24)+DATE(1970,1,1)</f>
        <v>42531.052152777775</v>
      </c>
    </row>
    <row r="1732" spans="1:21" ht="43.5" x14ac:dyDescent="0.3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>
        <f t="shared" si="135"/>
        <v>0</v>
      </c>
      <c r="P1732">
        <f t="shared" si="136"/>
        <v>0</v>
      </c>
      <c r="Q1732" s="16" t="e">
        <f t="shared" si="137"/>
        <v>#DIV/0!</v>
      </c>
      <c r="R1732" s="9" t="s">
        <v>8330</v>
      </c>
      <c r="S1732" t="s">
        <v>8352</v>
      </c>
      <c r="T1732" s="13">
        <f t="shared" si="138"/>
        <v>42272.087766203709</v>
      </c>
      <c r="U1732" s="13">
        <f t="shared" si="139"/>
        <v>42302.087766203709</v>
      </c>
    </row>
    <row r="1733" spans="1:21" ht="29" x14ac:dyDescent="0.3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>
        <f t="shared" si="135"/>
        <v>0</v>
      </c>
      <c r="P1733">
        <f t="shared" si="136"/>
        <v>0</v>
      </c>
      <c r="Q1733" s="16" t="e">
        <f t="shared" si="137"/>
        <v>#DIV/0!</v>
      </c>
      <c r="R1733" s="9" t="s">
        <v>8330</v>
      </c>
      <c r="S1733" t="s">
        <v>8352</v>
      </c>
      <c r="T1733" s="13">
        <f t="shared" si="138"/>
        <v>42152.906851851847</v>
      </c>
      <c r="U1733" s="13">
        <f t="shared" si="139"/>
        <v>42166.625</v>
      </c>
    </row>
    <row r="1734" spans="1:21" ht="43.5" x14ac:dyDescent="0.3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>
        <f t="shared" si="135"/>
        <v>0</v>
      </c>
      <c r="P1734">
        <f t="shared" si="136"/>
        <v>0</v>
      </c>
      <c r="Q1734" s="16" t="e">
        <f t="shared" si="137"/>
        <v>#DIV/0!</v>
      </c>
      <c r="R1734" s="9" t="s">
        <v>8330</v>
      </c>
      <c r="S1734" t="s">
        <v>8352</v>
      </c>
      <c r="T1734" s="13">
        <f t="shared" si="138"/>
        <v>42325.683807870373</v>
      </c>
      <c r="U1734" s="13">
        <f t="shared" si="139"/>
        <v>42385.208333333328</v>
      </c>
    </row>
    <row r="1735" spans="1:21" ht="43.5" x14ac:dyDescent="0.3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>
        <f t="shared" si="135"/>
        <v>0</v>
      </c>
      <c r="P1735">
        <f t="shared" si="136"/>
        <v>0</v>
      </c>
      <c r="Q1735" s="16" t="e">
        <f t="shared" si="137"/>
        <v>#DIV/0!</v>
      </c>
      <c r="R1735" s="9" t="s">
        <v>8330</v>
      </c>
      <c r="S1735" t="s">
        <v>8352</v>
      </c>
      <c r="T1735" s="13">
        <f t="shared" si="138"/>
        <v>42614.675625000003</v>
      </c>
      <c r="U1735" s="13">
        <f t="shared" si="139"/>
        <v>42626.895833333328</v>
      </c>
    </row>
    <row r="1736" spans="1:21" ht="43.5" x14ac:dyDescent="0.3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>
        <f t="shared" si="135"/>
        <v>2.2222222222222223E-2</v>
      </c>
      <c r="P1736">
        <f t="shared" si="136"/>
        <v>1</v>
      </c>
      <c r="Q1736" s="16">
        <f t="shared" si="137"/>
        <v>1</v>
      </c>
      <c r="R1736" s="9" t="s">
        <v>8330</v>
      </c>
      <c r="S1736" t="s">
        <v>8352</v>
      </c>
      <c r="T1736" s="13">
        <f t="shared" si="138"/>
        <v>42102.036527777775</v>
      </c>
      <c r="U1736" s="13">
        <f t="shared" si="139"/>
        <v>42132.036527777775</v>
      </c>
    </row>
    <row r="1737" spans="1:21" ht="43.5" x14ac:dyDescent="0.3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>
        <f t="shared" si="135"/>
        <v>11</v>
      </c>
      <c r="P1737">
        <f t="shared" si="136"/>
        <v>11</v>
      </c>
      <c r="Q1737" s="16">
        <f t="shared" si="137"/>
        <v>55</v>
      </c>
      <c r="R1737" s="9" t="s">
        <v>8330</v>
      </c>
      <c r="S1737" t="s">
        <v>8352</v>
      </c>
      <c r="T1737" s="13">
        <f t="shared" si="138"/>
        <v>42559.814178240747</v>
      </c>
      <c r="U1737" s="13">
        <f t="shared" si="139"/>
        <v>42589.814178240747</v>
      </c>
    </row>
    <row r="1738" spans="1:21" ht="29" x14ac:dyDescent="0.3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>
        <f t="shared" si="135"/>
        <v>0.73333333333333328</v>
      </c>
      <c r="P1738">
        <f t="shared" si="136"/>
        <v>1</v>
      </c>
      <c r="Q1738" s="16">
        <f t="shared" si="137"/>
        <v>22</v>
      </c>
      <c r="R1738" s="9" t="s">
        <v>8330</v>
      </c>
      <c r="S1738" t="s">
        <v>8352</v>
      </c>
      <c r="T1738" s="13">
        <f t="shared" si="138"/>
        <v>42286.861493055556</v>
      </c>
      <c r="U1738" s="13">
        <f t="shared" si="139"/>
        <v>42316.90315972222</v>
      </c>
    </row>
    <row r="1739" spans="1:21" ht="43.5" x14ac:dyDescent="0.3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>
        <f t="shared" si="135"/>
        <v>21.25</v>
      </c>
      <c r="P1739">
        <f t="shared" si="136"/>
        <v>22</v>
      </c>
      <c r="Q1739" s="16">
        <f t="shared" si="137"/>
        <v>56.666666666666664</v>
      </c>
      <c r="R1739" s="9" t="s">
        <v>8330</v>
      </c>
      <c r="S1739" t="s">
        <v>8352</v>
      </c>
      <c r="T1739" s="13">
        <f t="shared" si="138"/>
        <v>42175.948981481488</v>
      </c>
      <c r="U1739" s="13">
        <f t="shared" si="139"/>
        <v>42205.948981481488</v>
      </c>
    </row>
    <row r="1740" spans="1:21" ht="29" x14ac:dyDescent="0.3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>
        <f t="shared" si="135"/>
        <v>0.4</v>
      </c>
      <c r="P1740">
        <f t="shared" si="136"/>
        <v>1</v>
      </c>
      <c r="Q1740" s="16">
        <f t="shared" si="137"/>
        <v>20</v>
      </c>
      <c r="R1740" s="9" t="s">
        <v>8330</v>
      </c>
      <c r="S1740" t="s">
        <v>8352</v>
      </c>
      <c r="T1740" s="13">
        <f t="shared" si="138"/>
        <v>41884.874328703707</v>
      </c>
      <c r="U1740" s="13">
        <f t="shared" si="139"/>
        <v>41914.874328703707</v>
      </c>
    </row>
    <row r="1741" spans="1:21" ht="43.5" x14ac:dyDescent="0.3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>
        <f t="shared" si="135"/>
        <v>0.1</v>
      </c>
      <c r="P1741">
        <f t="shared" si="136"/>
        <v>1</v>
      </c>
      <c r="Q1741" s="16">
        <f t="shared" si="137"/>
        <v>1</v>
      </c>
      <c r="R1741" s="9" t="s">
        <v>8330</v>
      </c>
      <c r="S1741" t="s">
        <v>8352</v>
      </c>
      <c r="T1741" s="13">
        <f t="shared" si="138"/>
        <v>42435.874212962968</v>
      </c>
      <c r="U1741" s="13">
        <f t="shared" si="139"/>
        <v>42494.832546296297</v>
      </c>
    </row>
    <row r="1742" spans="1:21" ht="43.5" x14ac:dyDescent="0.3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>
        <f t="shared" si="135"/>
        <v>0</v>
      </c>
      <c r="P1742">
        <f t="shared" si="136"/>
        <v>0</v>
      </c>
      <c r="Q1742" s="16" t="e">
        <f t="shared" si="137"/>
        <v>#DIV/0!</v>
      </c>
      <c r="R1742" s="9" t="s">
        <v>8330</v>
      </c>
      <c r="S1742" t="s">
        <v>8352</v>
      </c>
      <c r="T1742" s="13">
        <f t="shared" si="138"/>
        <v>42171.817384259266</v>
      </c>
      <c r="U1742" s="13">
        <f t="shared" si="139"/>
        <v>42201.817384259266</v>
      </c>
    </row>
    <row r="1743" spans="1:21" ht="29" x14ac:dyDescent="0.3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>
        <f t="shared" si="135"/>
        <v>110.83333333333334</v>
      </c>
      <c r="P1743">
        <f t="shared" si="136"/>
        <v>111</v>
      </c>
      <c r="Q1743" s="16">
        <f t="shared" si="137"/>
        <v>25.576923076923077</v>
      </c>
      <c r="R1743" s="9" t="s">
        <v>8343</v>
      </c>
      <c r="S1743" t="s">
        <v>8344</v>
      </c>
      <c r="T1743" s="13">
        <f t="shared" si="138"/>
        <v>42120.628136574072</v>
      </c>
      <c r="U1743" s="13">
        <f t="shared" si="139"/>
        <v>42165.628136574072</v>
      </c>
    </row>
    <row r="1744" spans="1:21" ht="43.5" x14ac:dyDescent="0.3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>
        <f t="shared" si="135"/>
        <v>108.74999999999999</v>
      </c>
      <c r="P1744">
        <f t="shared" si="136"/>
        <v>109</v>
      </c>
      <c r="Q1744" s="16">
        <f t="shared" si="137"/>
        <v>63.970588235294116</v>
      </c>
      <c r="R1744" s="9" t="s">
        <v>8343</v>
      </c>
      <c r="S1744" t="s">
        <v>8344</v>
      </c>
      <c r="T1744" s="13">
        <f t="shared" si="138"/>
        <v>42710.876967592587</v>
      </c>
      <c r="U1744" s="13">
        <f t="shared" si="139"/>
        <v>42742.875</v>
      </c>
    </row>
    <row r="1745" spans="1:21" ht="43.5" x14ac:dyDescent="0.3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>
        <f t="shared" si="135"/>
        <v>100.41666666666667</v>
      </c>
      <c r="P1745">
        <f t="shared" si="136"/>
        <v>101</v>
      </c>
      <c r="Q1745" s="16">
        <f t="shared" si="137"/>
        <v>89.925373134328353</v>
      </c>
      <c r="R1745" s="9" t="s">
        <v>8343</v>
      </c>
      <c r="S1745" t="s">
        <v>8344</v>
      </c>
      <c r="T1745" s="13">
        <f t="shared" si="138"/>
        <v>42586.925636574073</v>
      </c>
      <c r="U1745" s="13">
        <f t="shared" si="139"/>
        <v>42609.165972222225</v>
      </c>
    </row>
    <row r="1746" spans="1:21" ht="58" x14ac:dyDescent="0.3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>
        <f t="shared" si="135"/>
        <v>118.45454545454545</v>
      </c>
      <c r="P1746">
        <f t="shared" si="136"/>
        <v>119</v>
      </c>
      <c r="Q1746" s="16">
        <f t="shared" si="137"/>
        <v>93.071428571428569</v>
      </c>
      <c r="R1746" s="9" t="s">
        <v>8343</v>
      </c>
      <c r="S1746" t="s">
        <v>8344</v>
      </c>
      <c r="T1746" s="13">
        <f t="shared" si="138"/>
        <v>42026.605057870373</v>
      </c>
      <c r="U1746" s="13">
        <f t="shared" si="139"/>
        <v>42071.563391203701</v>
      </c>
    </row>
    <row r="1747" spans="1:21" ht="43.5" x14ac:dyDescent="0.3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>
        <f t="shared" si="135"/>
        <v>114.01428571428571</v>
      </c>
      <c r="P1747">
        <f t="shared" si="136"/>
        <v>115</v>
      </c>
      <c r="Q1747" s="16">
        <f t="shared" si="137"/>
        <v>89.674157303370791</v>
      </c>
      <c r="R1747" s="9" t="s">
        <v>8343</v>
      </c>
      <c r="S1747" t="s">
        <v>8344</v>
      </c>
      <c r="T1747" s="13">
        <f t="shared" si="138"/>
        <v>42690.259699074071</v>
      </c>
      <c r="U1747" s="13">
        <f t="shared" si="139"/>
        <v>42726.083333333328</v>
      </c>
    </row>
    <row r="1748" spans="1:21" ht="58" x14ac:dyDescent="0.3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>
        <f t="shared" si="135"/>
        <v>148.10000000000002</v>
      </c>
      <c r="P1748">
        <f t="shared" si="136"/>
        <v>149</v>
      </c>
      <c r="Q1748" s="16">
        <f t="shared" si="137"/>
        <v>207.61682242990653</v>
      </c>
      <c r="R1748" s="9" t="s">
        <v>8343</v>
      </c>
      <c r="S1748" t="s">
        <v>8344</v>
      </c>
      <c r="T1748" s="13">
        <f t="shared" si="138"/>
        <v>42668.176701388889</v>
      </c>
      <c r="U1748" s="13">
        <f t="shared" si="139"/>
        <v>42698.083333333328</v>
      </c>
    </row>
    <row r="1749" spans="1:21" ht="43.5" x14ac:dyDescent="0.3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>
        <f t="shared" si="135"/>
        <v>104.95555555555556</v>
      </c>
      <c r="P1749">
        <f t="shared" si="136"/>
        <v>105</v>
      </c>
      <c r="Q1749" s="16">
        <f t="shared" si="137"/>
        <v>59.408805031446541</v>
      </c>
      <c r="R1749" s="9" t="s">
        <v>8343</v>
      </c>
      <c r="S1749" t="s">
        <v>8344</v>
      </c>
      <c r="T1749" s="13">
        <f t="shared" si="138"/>
        <v>42292.435532407413</v>
      </c>
      <c r="U1749" s="13">
        <f t="shared" si="139"/>
        <v>42321.625</v>
      </c>
    </row>
    <row r="1750" spans="1:21" ht="43.5" x14ac:dyDescent="0.3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>
        <f t="shared" si="135"/>
        <v>129.94800000000001</v>
      </c>
      <c r="P1750">
        <f t="shared" si="136"/>
        <v>130</v>
      </c>
      <c r="Q1750" s="16">
        <f t="shared" si="137"/>
        <v>358.97237569060775</v>
      </c>
      <c r="R1750" s="9" t="s">
        <v>8343</v>
      </c>
      <c r="S1750" t="s">
        <v>8344</v>
      </c>
      <c r="T1750" s="13">
        <f t="shared" si="138"/>
        <v>42219.950729166667</v>
      </c>
      <c r="U1750" s="13">
        <f t="shared" si="139"/>
        <v>42249.950729166667</v>
      </c>
    </row>
    <row r="1751" spans="1:21" ht="29" x14ac:dyDescent="0.3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>
        <f t="shared" si="135"/>
        <v>123.48756218905473</v>
      </c>
      <c r="P1751">
        <f t="shared" si="136"/>
        <v>124</v>
      </c>
      <c r="Q1751" s="16">
        <f t="shared" si="137"/>
        <v>94.736641221374043</v>
      </c>
      <c r="R1751" s="9" t="s">
        <v>8343</v>
      </c>
      <c r="S1751" t="s">
        <v>8344</v>
      </c>
      <c r="T1751" s="13">
        <f t="shared" si="138"/>
        <v>42758.975937499999</v>
      </c>
      <c r="U1751" s="13">
        <f t="shared" si="139"/>
        <v>42795.791666666672</v>
      </c>
    </row>
    <row r="1752" spans="1:21" ht="43.5" x14ac:dyDescent="0.3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>
        <f t="shared" si="135"/>
        <v>201.62</v>
      </c>
      <c r="P1752">
        <f t="shared" si="136"/>
        <v>202</v>
      </c>
      <c r="Q1752" s="16">
        <f t="shared" si="137"/>
        <v>80.647999999999996</v>
      </c>
      <c r="R1752" s="9" t="s">
        <v>8343</v>
      </c>
      <c r="S1752" t="s">
        <v>8344</v>
      </c>
      <c r="T1752" s="13">
        <f t="shared" si="138"/>
        <v>42454.836851851855</v>
      </c>
      <c r="U1752" s="13">
        <f t="shared" si="139"/>
        <v>42479.836851851855</v>
      </c>
    </row>
    <row r="1753" spans="1:21" ht="29" x14ac:dyDescent="0.3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>
        <f t="shared" si="135"/>
        <v>102.89999999999999</v>
      </c>
      <c r="P1753">
        <f t="shared" si="136"/>
        <v>103</v>
      </c>
      <c r="Q1753" s="16">
        <f t="shared" si="137"/>
        <v>168.68852459016392</v>
      </c>
      <c r="R1753" s="9" t="s">
        <v>8343</v>
      </c>
      <c r="S1753" t="s">
        <v>8344</v>
      </c>
      <c r="T1753" s="13">
        <f t="shared" si="138"/>
        <v>42052.7815162037</v>
      </c>
      <c r="U1753" s="13">
        <f t="shared" si="139"/>
        <v>42082.739849537036</v>
      </c>
    </row>
    <row r="1754" spans="1:21" ht="29" x14ac:dyDescent="0.3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>
        <f t="shared" si="135"/>
        <v>260.16666666666663</v>
      </c>
      <c r="P1754">
        <f t="shared" si="136"/>
        <v>261</v>
      </c>
      <c r="Q1754" s="16">
        <f t="shared" si="137"/>
        <v>34.68888888888889</v>
      </c>
      <c r="R1754" s="9" t="s">
        <v>8343</v>
      </c>
      <c r="S1754" t="s">
        <v>8344</v>
      </c>
      <c r="T1754" s="13">
        <f t="shared" si="138"/>
        <v>42627.253263888888</v>
      </c>
      <c r="U1754" s="13">
        <f t="shared" si="139"/>
        <v>42657.253263888888</v>
      </c>
    </row>
    <row r="1755" spans="1:21" ht="43.5" x14ac:dyDescent="0.3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>
        <f t="shared" si="135"/>
        <v>108</v>
      </c>
      <c r="P1755">
        <f t="shared" si="136"/>
        <v>108</v>
      </c>
      <c r="Q1755" s="16">
        <f t="shared" si="137"/>
        <v>462.85714285714283</v>
      </c>
      <c r="R1755" s="9" t="s">
        <v>8343</v>
      </c>
      <c r="S1755" t="s">
        <v>8344</v>
      </c>
      <c r="T1755" s="13">
        <f t="shared" si="138"/>
        <v>42420.74962962963</v>
      </c>
      <c r="U1755" s="13">
        <f t="shared" si="139"/>
        <v>42450.707962962959</v>
      </c>
    </row>
    <row r="1756" spans="1:21" ht="43.5" x14ac:dyDescent="0.3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>
        <f t="shared" si="135"/>
        <v>110.52941176470587</v>
      </c>
      <c r="P1756">
        <f t="shared" si="136"/>
        <v>111</v>
      </c>
      <c r="Q1756" s="16">
        <f t="shared" si="137"/>
        <v>104.38888888888889</v>
      </c>
      <c r="R1756" s="9" t="s">
        <v>8343</v>
      </c>
      <c r="S1756" t="s">
        <v>8344</v>
      </c>
      <c r="T1756" s="13">
        <f t="shared" si="138"/>
        <v>42067.876770833333</v>
      </c>
      <c r="U1756" s="13">
        <f t="shared" si="139"/>
        <v>42097.835104166668</v>
      </c>
    </row>
    <row r="1757" spans="1:21" ht="43.5" x14ac:dyDescent="0.3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>
        <f t="shared" si="135"/>
        <v>120</v>
      </c>
      <c r="P1757">
        <f t="shared" si="136"/>
        <v>120</v>
      </c>
      <c r="Q1757" s="16">
        <f t="shared" si="137"/>
        <v>7.5</v>
      </c>
      <c r="R1757" s="9" t="s">
        <v>8343</v>
      </c>
      <c r="S1757" t="s">
        <v>8344</v>
      </c>
      <c r="T1757" s="13">
        <f t="shared" si="138"/>
        <v>42252.788900462961</v>
      </c>
      <c r="U1757" s="13">
        <f t="shared" si="139"/>
        <v>42282.788900462961</v>
      </c>
    </row>
    <row r="1758" spans="1:21" ht="43.5" x14ac:dyDescent="0.3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>
        <f t="shared" si="135"/>
        <v>102.82909090909091</v>
      </c>
      <c r="P1758">
        <f t="shared" si="136"/>
        <v>103</v>
      </c>
      <c r="Q1758" s="16">
        <f t="shared" si="137"/>
        <v>47.13</v>
      </c>
      <c r="R1758" s="9" t="s">
        <v>8343</v>
      </c>
      <c r="S1758" t="s">
        <v>8344</v>
      </c>
      <c r="T1758" s="13">
        <f t="shared" si="138"/>
        <v>42571.167465277773</v>
      </c>
      <c r="U1758" s="13">
        <f t="shared" si="139"/>
        <v>42611.167465277773</v>
      </c>
    </row>
    <row r="1759" spans="1:21" ht="43.5" x14ac:dyDescent="0.3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>
        <f t="shared" si="135"/>
        <v>115.99999999999999</v>
      </c>
      <c r="P1759">
        <f t="shared" si="136"/>
        <v>116</v>
      </c>
      <c r="Q1759" s="16">
        <f t="shared" si="137"/>
        <v>414.28571428571428</v>
      </c>
      <c r="R1759" s="9" t="s">
        <v>8343</v>
      </c>
      <c r="S1759" t="s">
        <v>8344</v>
      </c>
      <c r="T1759" s="13">
        <f t="shared" si="138"/>
        <v>42733.827349537038</v>
      </c>
      <c r="U1759" s="13">
        <f t="shared" si="139"/>
        <v>42763.811805555553</v>
      </c>
    </row>
    <row r="1760" spans="1:21" ht="58" x14ac:dyDescent="0.3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>
        <f t="shared" si="135"/>
        <v>114.7</v>
      </c>
      <c r="P1760">
        <f t="shared" si="136"/>
        <v>115</v>
      </c>
      <c r="Q1760" s="16">
        <f t="shared" si="137"/>
        <v>42.481481481481481</v>
      </c>
      <c r="R1760" s="9" t="s">
        <v>8343</v>
      </c>
      <c r="S1760" t="s">
        <v>8344</v>
      </c>
      <c r="T1760" s="13">
        <f t="shared" si="138"/>
        <v>42505.955925925926</v>
      </c>
      <c r="U1760" s="13">
        <f t="shared" si="139"/>
        <v>42565.955925925926</v>
      </c>
    </row>
    <row r="1761" spans="1:21" ht="29" x14ac:dyDescent="0.3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>
        <f t="shared" si="135"/>
        <v>106.60000000000001</v>
      </c>
      <c r="P1761">
        <f t="shared" si="136"/>
        <v>107</v>
      </c>
      <c r="Q1761" s="16">
        <f t="shared" si="137"/>
        <v>108.77551020408163</v>
      </c>
      <c r="R1761" s="9" t="s">
        <v>8343</v>
      </c>
      <c r="S1761" t="s">
        <v>8344</v>
      </c>
      <c r="T1761" s="13">
        <f t="shared" si="138"/>
        <v>42068.829039351855</v>
      </c>
      <c r="U1761" s="13">
        <f t="shared" si="139"/>
        <v>42088.787372685183</v>
      </c>
    </row>
    <row r="1762" spans="1:21" ht="58" x14ac:dyDescent="0.3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>
        <f t="shared" si="135"/>
        <v>165.44</v>
      </c>
      <c r="P1762">
        <f t="shared" si="136"/>
        <v>166</v>
      </c>
      <c r="Q1762" s="16">
        <f t="shared" si="137"/>
        <v>81.098039215686271</v>
      </c>
      <c r="R1762" s="9" t="s">
        <v>8343</v>
      </c>
      <c r="S1762" t="s">
        <v>8344</v>
      </c>
      <c r="T1762" s="13">
        <f t="shared" si="138"/>
        <v>42405.67260416667</v>
      </c>
      <c r="U1762" s="13">
        <f t="shared" si="139"/>
        <v>42425.67260416667</v>
      </c>
    </row>
    <row r="1763" spans="1:21" ht="29" x14ac:dyDescent="0.3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>
        <f t="shared" si="135"/>
        <v>155</v>
      </c>
      <c r="P1763">
        <f t="shared" si="136"/>
        <v>155</v>
      </c>
      <c r="Q1763" s="16">
        <f t="shared" si="137"/>
        <v>51.666666666666664</v>
      </c>
      <c r="R1763" s="9" t="s">
        <v>8343</v>
      </c>
      <c r="S1763" t="s">
        <v>8344</v>
      </c>
      <c r="T1763" s="13">
        <f t="shared" si="138"/>
        <v>42209.567824074074</v>
      </c>
      <c r="U1763" s="13">
        <f t="shared" si="139"/>
        <v>42259.567824074074</v>
      </c>
    </row>
    <row r="1764" spans="1:21" ht="29" x14ac:dyDescent="0.3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>
        <f t="shared" si="135"/>
        <v>885</v>
      </c>
      <c r="P1764">
        <f t="shared" si="136"/>
        <v>885</v>
      </c>
      <c r="Q1764" s="16">
        <f t="shared" si="137"/>
        <v>35.4</v>
      </c>
      <c r="R1764" s="9" t="s">
        <v>8343</v>
      </c>
      <c r="S1764" t="s">
        <v>8344</v>
      </c>
      <c r="T1764" s="13">
        <f t="shared" si="138"/>
        <v>42410.982002314813</v>
      </c>
      <c r="U1764" s="13">
        <f t="shared" si="139"/>
        <v>42440.982002314813</v>
      </c>
    </row>
    <row r="1765" spans="1:21" ht="58" x14ac:dyDescent="0.3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>
        <f t="shared" si="135"/>
        <v>101.90833333333333</v>
      </c>
      <c r="P1765">
        <f t="shared" si="136"/>
        <v>102</v>
      </c>
      <c r="Q1765" s="16">
        <f t="shared" si="137"/>
        <v>103.63559322033899</v>
      </c>
      <c r="R1765" s="9" t="s">
        <v>8343</v>
      </c>
      <c r="S1765" t="s">
        <v>8344</v>
      </c>
      <c r="T1765" s="13">
        <f t="shared" si="138"/>
        <v>42636.868518518517</v>
      </c>
      <c r="U1765" s="13">
        <f t="shared" si="139"/>
        <v>42666.868518518517</v>
      </c>
    </row>
    <row r="1766" spans="1:21" ht="43.5" x14ac:dyDescent="0.3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>
        <f t="shared" si="135"/>
        <v>19.600000000000001</v>
      </c>
      <c r="P1766">
        <f t="shared" si="136"/>
        <v>20</v>
      </c>
      <c r="Q1766" s="16">
        <f t="shared" si="137"/>
        <v>55.282051282051285</v>
      </c>
      <c r="R1766" s="9" t="s">
        <v>8343</v>
      </c>
      <c r="S1766" t="s">
        <v>8344</v>
      </c>
      <c r="T1766" s="13">
        <f t="shared" si="138"/>
        <v>41825.485868055555</v>
      </c>
      <c r="U1766" s="13">
        <f t="shared" si="139"/>
        <v>41854.485868055555</v>
      </c>
    </row>
    <row r="1767" spans="1:21" ht="43.5" x14ac:dyDescent="0.3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>
        <f t="shared" si="135"/>
        <v>59.467839999999995</v>
      </c>
      <c r="P1767">
        <f t="shared" si="136"/>
        <v>60</v>
      </c>
      <c r="Q1767" s="16">
        <f t="shared" si="137"/>
        <v>72.16970873786407</v>
      </c>
      <c r="R1767" s="9" t="s">
        <v>8343</v>
      </c>
      <c r="S1767" t="s">
        <v>8344</v>
      </c>
      <c r="T1767" s="13">
        <f t="shared" si="138"/>
        <v>41834.980462962965</v>
      </c>
      <c r="U1767" s="13">
        <f t="shared" si="139"/>
        <v>41864.980462962965</v>
      </c>
    </row>
    <row r="1768" spans="1:21" ht="29" x14ac:dyDescent="0.3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>
        <f t="shared" si="135"/>
        <v>0</v>
      </c>
      <c r="P1768">
        <f t="shared" si="136"/>
        <v>0</v>
      </c>
      <c r="Q1768" s="16" t="e">
        <f t="shared" si="137"/>
        <v>#DIV/0!</v>
      </c>
      <c r="R1768" s="9" t="s">
        <v>8343</v>
      </c>
      <c r="S1768" t="s">
        <v>8344</v>
      </c>
      <c r="T1768" s="13">
        <f t="shared" si="138"/>
        <v>41855.859814814816</v>
      </c>
      <c r="U1768" s="13">
        <f t="shared" si="139"/>
        <v>41876.859814814816</v>
      </c>
    </row>
    <row r="1769" spans="1:21" ht="29" x14ac:dyDescent="0.3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>
        <f t="shared" si="135"/>
        <v>45.72</v>
      </c>
      <c r="P1769">
        <f t="shared" si="136"/>
        <v>46</v>
      </c>
      <c r="Q1769" s="16">
        <f t="shared" si="137"/>
        <v>58.615384615384613</v>
      </c>
      <c r="R1769" s="9" t="s">
        <v>8343</v>
      </c>
      <c r="S1769" t="s">
        <v>8344</v>
      </c>
      <c r="T1769" s="13">
        <f t="shared" si="138"/>
        <v>41824.658379629633</v>
      </c>
      <c r="U1769" s="13">
        <f t="shared" si="139"/>
        <v>41854.658379629633</v>
      </c>
    </row>
    <row r="1770" spans="1:21" ht="43.5" x14ac:dyDescent="0.3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>
        <f t="shared" si="135"/>
        <v>3.74</v>
      </c>
      <c r="P1770">
        <f t="shared" si="136"/>
        <v>4</v>
      </c>
      <c r="Q1770" s="16">
        <f t="shared" si="137"/>
        <v>12.466666666666667</v>
      </c>
      <c r="R1770" s="9" t="s">
        <v>8343</v>
      </c>
      <c r="S1770" t="s">
        <v>8344</v>
      </c>
      <c r="T1770" s="13">
        <f t="shared" si="138"/>
        <v>41849.560694444444</v>
      </c>
      <c r="U1770" s="13">
        <f t="shared" si="139"/>
        <v>41909.560694444444</v>
      </c>
    </row>
    <row r="1771" spans="1:21" ht="43.5" x14ac:dyDescent="0.3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>
        <f t="shared" si="135"/>
        <v>2.7025000000000001</v>
      </c>
      <c r="P1771">
        <f t="shared" si="136"/>
        <v>3</v>
      </c>
      <c r="Q1771" s="16">
        <f t="shared" si="137"/>
        <v>49.136363636363633</v>
      </c>
      <c r="R1771" s="9" t="s">
        <v>8343</v>
      </c>
      <c r="S1771" t="s">
        <v>8344</v>
      </c>
      <c r="T1771" s="13">
        <f t="shared" si="138"/>
        <v>41987.818969907406</v>
      </c>
      <c r="U1771" s="13">
        <f t="shared" si="139"/>
        <v>42017.818969907406</v>
      </c>
    </row>
    <row r="1772" spans="1:21" ht="43.5" x14ac:dyDescent="0.3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>
        <f t="shared" si="135"/>
        <v>56.51428571428572</v>
      </c>
      <c r="P1772">
        <f t="shared" si="136"/>
        <v>57</v>
      </c>
      <c r="Q1772" s="16">
        <f t="shared" si="137"/>
        <v>150.5</v>
      </c>
      <c r="R1772" s="9" t="s">
        <v>8343</v>
      </c>
      <c r="S1772" t="s">
        <v>8344</v>
      </c>
      <c r="T1772" s="13">
        <f t="shared" si="138"/>
        <v>41891.780023148152</v>
      </c>
      <c r="U1772" s="13">
        <f t="shared" si="139"/>
        <v>41926.780023148152</v>
      </c>
    </row>
    <row r="1773" spans="1:21" ht="43.5" x14ac:dyDescent="0.3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>
        <f t="shared" si="135"/>
        <v>21.30952380952381</v>
      </c>
      <c r="P1773">
        <f t="shared" si="136"/>
        <v>22</v>
      </c>
      <c r="Q1773" s="16">
        <f t="shared" si="137"/>
        <v>35.799999999999997</v>
      </c>
      <c r="R1773" s="9" t="s">
        <v>8343</v>
      </c>
      <c r="S1773" t="s">
        <v>8344</v>
      </c>
      <c r="T1773" s="13">
        <f t="shared" si="138"/>
        <v>41905.979629629634</v>
      </c>
      <c r="U1773" s="13">
        <f t="shared" si="139"/>
        <v>41935.979629629634</v>
      </c>
    </row>
    <row r="1774" spans="1:21" ht="43.5" x14ac:dyDescent="0.3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>
        <f t="shared" si="135"/>
        <v>15.6</v>
      </c>
      <c r="P1774">
        <f t="shared" si="136"/>
        <v>16</v>
      </c>
      <c r="Q1774" s="16">
        <f t="shared" si="137"/>
        <v>45.157894736842103</v>
      </c>
      <c r="R1774" s="9" t="s">
        <v>8343</v>
      </c>
      <c r="S1774" t="s">
        <v>8344</v>
      </c>
      <c r="T1774" s="13">
        <f t="shared" si="138"/>
        <v>41766.718009259261</v>
      </c>
      <c r="U1774" s="13">
        <f t="shared" si="139"/>
        <v>41826.718009259261</v>
      </c>
    </row>
    <row r="1775" spans="1:21" ht="43.5" x14ac:dyDescent="0.3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>
        <f t="shared" si="135"/>
        <v>6.2566666666666677</v>
      </c>
      <c r="P1775">
        <f t="shared" si="136"/>
        <v>7</v>
      </c>
      <c r="Q1775" s="16">
        <f t="shared" si="137"/>
        <v>98.78947368421052</v>
      </c>
      <c r="R1775" s="9" t="s">
        <v>8343</v>
      </c>
      <c r="S1775" t="s">
        <v>8344</v>
      </c>
      <c r="T1775" s="13">
        <f t="shared" si="138"/>
        <v>41978.760393518518</v>
      </c>
      <c r="U1775" s="13">
        <f t="shared" si="139"/>
        <v>42023.760393518518</v>
      </c>
    </row>
    <row r="1776" spans="1:21" ht="43.5" x14ac:dyDescent="0.3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>
        <f t="shared" si="135"/>
        <v>45.92</v>
      </c>
      <c r="P1776">
        <f t="shared" si="136"/>
        <v>46</v>
      </c>
      <c r="Q1776" s="16">
        <f t="shared" si="137"/>
        <v>88.307692307692307</v>
      </c>
      <c r="R1776" s="9" t="s">
        <v>8343</v>
      </c>
      <c r="S1776" t="s">
        <v>8344</v>
      </c>
      <c r="T1776" s="13">
        <f t="shared" si="138"/>
        <v>41930.218657407408</v>
      </c>
      <c r="U1776" s="13">
        <f t="shared" si="139"/>
        <v>41972.624305555553</v>
      </c>
    </row>
    <row r="1777" spans="1:21" ht="43.5" x14ac:dyDescent="0.3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>
        <f t="shared" si="135"/>
        <v>65.101538461538468</v>
      </c>
      <c r="P1777">
        <f t="shared" si="136"/>
        <v>66</v>
      </c>
      <c r="Q1777" s="16">
        <f t="shared" si="137"/>
        <v>170.62903225806451</v>
      </c>
      <c r="R1777" s="9" t="s">
        <v>8343</v>
      </c>
      <c r="S1777" t="s">
        <v>8344</v>
      </c>
      <c r="T1777" s="13">
        <f t="shared" si="138"/>
        <v>41891.976388888892</v>
      </c>
      <c r="U1777" s="13">
        <f t="shared" si="139"/>
        <v>41936.976388888892</v>
      </c>
    </row>
    <row r="1778" spans="1:21" ht="43.5" x14ac:dyDescent="0.3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>
        <f t="shared" si="135"/>
        <v>6.7</v>
      </c>
      <c r="P1778">
        <f t="shared" si="136"/>
        <v>7</v>
      </c>
      <c r="Q1778" s="16">
        <f t="shared" si="137"/>
        <v>83.75</v>
      </c>
      <c r="R1778" s="9" t="s">
        <v>8343</v>
      </c>
      <c r="S1778" t="s">
        <v>8344</v>
      </c>
      <c r="T1778" s="13">
        <f t="shared" si="138"/>
        <v>41905.95684027778</v>
      </c>
      <c r="U1778" s="13">
        <f t="shared" si="139"/>
        <v>41941.95684027778</v>
      </c>
    </row>
    <row r="1779" spans="1:21" ht="58" x14ac:dyDescent="0.3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>
        <f t="shared" si="135"/>
        <v>13.5625</v>
      </c>
      <c r="P1779">
        <f t="shared" si="136"/>
        <v>14</v>
      </c>
      <c r="Q1779" s="16">
        <f t="shared" si="137"/>
        <v>65.099999999999994</v>
      </c>
      <c r="R1779" s="9" t="s">
        <v>8343</v>
      </c>
      <c r="S1779" t="s">
        <v>8344</v>
      </c>
      <c r="T1779" s="13">
        <f t="shared" si="138"/>
        <v>42025.357094907406</v>
      </c>
      <c r="U1779" s="13">
        <f t="shared" si="139"/>
        <v>42055.357094907406</v>
      </c>
    </row>
    <row r="1780" spans="1:21" ht="43.5" x14ac:dyDescent="0.3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>
        <f t="shared" si="135"/>
        <v>1.9900000000000002</v>
      </c>
      <c r="P1780">
        <f t="shared" si="136"/>
        <v>2</v>
      </c>
      <c r="Q1780" s="16">
        <f t="shared" si="137"/>
        <v>66.333333333333329</v>
      </c>
      <c r="R1780" s="9" t="s">
        <v>8343</v>
      </c>
      <c r="S1780" t="s">
        <v>8344</v>
      </c>
      <c r="T1780" s="13">
        <f t="shared" si="138"/>
        <v>42045.86336805555</v>
      </c>
      <c r="U1780" s="13">
        <f t="shared" si="139"/>
        <v>42090.821701388893</v>
      </c>
    </row>
    <row r="1781" spans="1:21" ht="43.5" x14ac:dyDescent="0.3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>
        <f t="shared" si="135"/>
        <v>36.236363636363642</v>
      </c>
      <c r="P1781">
        <f t="shared" si="136"/>
        <v>37</v>
      </c>
      <c r="Q1781" s="16">
        <f t="shared" si="137"/>
        <v>104.89473684210526</v>
      </c>
      <c r="R1781" s="9" t="s">
        <v>8343</v>
      </c>
      <c r="S1781" t="s">
        <v>8344</v>
      </c>
      <c r="T1781" s="13">
        <f t="shared" si="138"/>
        <v>42585.691898148143</v>
      </c>
      <c r="U1781" s="13">
        <f t="shared" si="139"/>
        <v>42615.691898148143</v>
      </c>
    </row>
    <row r="1782" spans="1:21" ht="43.5" x14ac:dyDescent="0.3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>
        <f t="shared" si="135"/>
        <v>39.743333333333339</v>
      </c>
      <c r="P1782">
        <f t="shared" si="136"/>
        <v>40</v>
      </c>
      <c r="Q1782" s="16">
        <f t="shared" si="137"/>
        <v>78.440789473684205</v>
      </c>
      <c r="R1782" s="9" t="s">
        <v>8343</v>
      </c>
      <c r="S1782" t="s">
        <v>8344</v>
      </c>
      <c r="T1782" s="13">
        <f t="shared" si="138"/>
        <v>42493.600810185191</v>
      </c>
      <c r="U1782" s="13">
        <f t="shared" si="139"/>
        <v>42553.600810185191</v>
      </c>
    </row>
    <row r="1783" spans="1:21" ht="43.5" x14ac:dyDescent="0.3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>
        <f t="shared" si="135"/>
        <v>25.763636363636365</v>
      </c>
      <c r="P1783">
        <f t="shared" si="136"/>
        <v>26</v>
      </c>
      <c r="Q1783" s="16">
        <f t="shared" si="137"/>
        <v>59.041666666666664</v>
      </c>
      <c r="R1783" s="9" t="s">
        <v>8343</v>
      </c>
      <c r="S1783" t="s">
        <v>8344</v>
      </c>
      <c r="T1783" s="13">
        <f t="shared" si="138"/>
        <v>42597.617418981477</v>
      </c>
      <c r="U1783" s="13">
        <f t="shared" si="139"/>
        <v>42628.617418981477</v>
      </c>
    </row>
    <row r="1784" spans="1:21" ht="58" x14ac:dyDescent="0.3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>
        <f t="shared" si="135"/>
        <v>15.491428571428573</v>
      </c>
      <c r="P1784">
        <f t="shared" si="136"/>
        <v>16</v>
      </c>
      <c r="Q1784" s="16">
        <f t="shared" si="137"/>
        <v>71.34210526315789</v>
      </c>
      <c r="R1784" s="9" t="s">
        <v>8343</v>
      </c>
      <c r="S1784" t="s">
        <v>8344</v>
      </c>
      <c r="T1784" s="13">
        <f t="shared" si="138"/>
        <v>42388.575104166666</v>
      </c>
      <c r="U1784" s="13">
        <f t="shared" si="139"/>
        <v>42421.575104166666</v>
      </c>
    </row>
    <row r="1785" spans="1:21" ht="43.5" x14ac:dyDescent="0.3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>
        <f t="shared" si="135"/>
        <v>23.692499999999999</v>
      </c>
      <c r="P1785">
        <f t="shared" si="136"/>
        <v>24</v>
      </c>
      <c r="Q1785" s="16">
        <f t="shared" si="137"/>
        <v>51.227027027027027</v>
      </c>
      <c r="R1785" s="9" t="s">
        <v>8343</v>
      </c>
      <c r="S1785" t="s">
        <v>8344</v>
      </c>
      <c r="T1785" s="13">
        <f t="shared" si="138"/>
        <v>42115.949976851851</v>
      </c>
      <c r="U1785" s="13">
        <f t="shared" si="139"/>
        <v>42145.949976851851</v>
      </c>
    </row>
    <row r="1786" spans="1:21" ht="43.5" x14ac:dyDescent="0.3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>
        <f t="shared" si="135"/>
        <v>39.76</v>
      </c>
      <c r="P1786">
        <f t="shared" si="136"/>
        <v>40</v>
      </c>
      <c r="Q1786" s="16">
        <f t="shared" si="137"/>
        <v>60.242424242424242</v>
      </c>
      <c r="R1786" s="9" t="s">
        <v>8343</v>
      </c>
      <c r="S1786" t="s">
        <v>8344</v>
      </c>
      <c r="T1786" s="13">
        <f t="shared" si="138"/>
        <v>42003.655555555553</v>
      </c>
      <c r="U1786" s="13">
        <f t="shared" si="139"/>
        <v>42035.142361111109</v>
      </c>
    </row>
    <row r="1787" spans="1:21" ht="43.5" x14ac:dyDescent="0.3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>
        <f t="shared" si="135"/>
        <v>20.220833333333331</v>
      </c>
      <c r="P1787">
        <f t="shared" si="136"/>
        <v>21</v>
      </c>
      <c r="Q1787" s="16">
        <f t="shared" si="137"/>
        <v>44.935185185185183</v>
      </c>
      <c r="R1787" s="9" t="s">
        <v>8343</v>
      </c>
      <c r="S1787" t="s">
        <v>8344</v>
      </c>
      <c r="T1787" s="13">
        <f t="shared" si="138"/>
        <v>41897.134895833333</v>
      </c>
      <c r="U1787" s="13">
        <f t="shared" si="139"/>
        <v>41928</v>
      </c>
    </row>
    <row r="1788" spans="1:21" ht="43.5" x14ac:dyDescent="0.3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>
        <f t="shared" si="135"/>
        <v>47.631578947368418</v>
      </c>
      <c r="P1788">
        <f t="shared" si="136"/>
        <v>48</v>
      </c>
      <c r="Q1788" s="16">
        <f t="shared" si="137"/>
        <v>31.206896551724139</v>
      </c>
      <c r="R1788" s="9" t="s">
        <v>8343</v>
      </c>
      <c r="S1788" t="s">
        <v>8344</v>
      </c>
      <c r="T1788" s="13">
        <f t="shared" si="138"/>
        <v>41958.550659722227</v>
      </c>
      <c r="U1788" s="13">
        <f t="shared" si="139"/>
        <v>41988.550659722227</v>
      </c>
    </row>
    <row r="1789" spans="1:21" ht="43.5" x14ac:dyDescent="0.3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>
        <f t="shared" si="135"/>
        <v>15.329999999999998</v>
      </c>
      <c r="P1789">
        <f t="shared" si="136"/>
        <v>16</v>
      </c>
      <c r="Q1789" s="16">
        <f t="shared" si="137"/>
        <v>63.875</v>
      </c>
      <c r="R1789" s="9" t="s">
        <v>8343</v>
      </c>
      <c r="S1789" t="s">
        <v>8344</v>
      </c>
      <c r="T1789" s="13">
        <f t="shared" si="138"/>
        <v>42068.65552083333</v>
      </c>
      <c r="U1789" s="13">
        <f t="shared" si="139"/>
        <v>42098.613854166666</v>
      </c>
    </row>
    <row r="1790" spans="1:21" ht="43.5" x14ac:dyDescent="0.3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>
        <f t="shared" si="135"/>
        <v>1.3818181818181818</v>
      </c>
      <c r="P1790">
        <f t="shared" si="136"/>
        <v>2</v>
      </c>
      <c r="Q1790" s="16">
        <f t="shared" si="137"/>
        <v>19</v>
      </c>
      <c r="R1790" s="9" t="s">
        <v>8343</v>
      </c>
      <c r="S1790" t="s">
        <v>8344</v>
      </c>
      <c r="T1790" s="13">
        <f t="shared" si="138"/>
        <v>41913.94840277778</v>
      </c>
      <c r="U1790" s="13">
        <f t="shared" si="139"/>
        <v>41943.94840277778</v>
      </c>
    </row>
    <row r="1791" spans="1:21" ht="43.5" x14ac:dyDescent="0.3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>
        <f t="shared" si="135"/>
        <v>0.5</v>
      </c>
      <c r="P1791">
        <f t="shared" si="136"/>
        <v>1</v>
      </c>
      <c r="Q1791" s="16">
        <f t="shared" si="137"/>
        <v>10</v>
      </c>
      <c r="R1791" s="9" t="s">
        <v>8343</v>
      </c>
      <c r="S1791" t="s">
        <v>8344</v>
      </c>
      <c r="T1791" s="13">
        <f t="shared" si="138"/>
        <v>41956.250034722223</v>
      </c>
      <c r="U1791" s="13">
        <f t="shared" si="139"/>
        <v>42016.250034722223</v>
      </c>
    </row>
    <row r="1792" spans="1:21" ht="43.5" x14ac:dyDescent="0.3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>
        <f t="shared" si="135"/>
        <v>4.957575757575758</v>
      </c>
      <c r="P1792">
        <f t="shared" si="136"/>
        <v>5</v>
      </c>
      <c r="Q1792" s="16">
        <f t="shared" si="137"/>
        <v>109.06666666666666</v>
      </c>
      <c r="R1792" s="9" t="s">
        <v>8343</v>
      </c>
      <c r="S1792" t="s">
        <v>8344</v>
      </c>
      <c r="T1792" s="13">
        <f t="shared" si="138"/>
        <v>42010.674513888895</v>
      </c>
      <c r="U1792" s="13">
        <f t="shared" si="139"/>
        <v>42040.674513888895</v>
      </c>
    </row>
    <row r="1793" spans="1:21" ht="29" x14ac:dyDescent="0.3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>
        <f t="shared" si="135"/>
        <v>3.5666666666666664</v>
      </c>
      <c r="P1793">
        <f t="shared" si="136"/>
        <v>4</v>
      </c>
      <c r="Q1793" s="16">
        <f t="shared" si="137"/>
        <v>26.75</v>
      </c>
      <c r="R1793" s="9" t="s">
        <v>8343</v>
      </c>
      <c r="S1793" t="s">
        <v>8344</v>
      </c>
      <c r="T1793" s="13">
        <f t="shared" si="138"/>
        <v>41973.740335648152</v>
      </c>
      <c r="U1793" s="13">
        <f t="shared" si="139"/>
        <v>42033.740335648152</v>
      </c>
    </row>
    <row r="1794" spans="1:21" ht="29" x14ac:dyDescent="0.3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>
        <f t="shared" si="135"/>
        <v>61.124000000000002</v>
      </c>
      <c r="P1794">
        <f t="shared" si="136"/>
        <v>62</v>
      </c>
      <c r="Q1794" s="16">
        <f t="shared" si="137"/>
        <v>109.93525179856115</v>
      </c>
      <c r="R1794" s="9" t="s">
        <v>8343</v>
      </c>
      <c r="S1794" t="s">
        <v>8344</v>
      </c>
      <c r="T1794" s="13">
        <f t="shared" si="138"/>
        <v>42189.031041666662</v>
      </c>
      <c r="U1794" s="13">
        <f t="shared" si="139"/>
        <v>42226.290972222225</v>
      </c>
    </row>
    <row r="1795" spans="1:21" ht="43.5" x14ac:dyDescent="0.3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>
        <f t="shared" ref="O1795:O1858" si="140">((E1795)/(D1795))*100</f>
        <v>1.3333333333333335</v>
      </c>
      <c r="P1795">
        <f t="shared" ref="P1795:P1858" si="141">ROUNDUP(O1795,0)</f>
        <v>2</v>
      </c>
      <c r="Q1795" s="16">
        <f t="shared" ref="Q1795:Q1858" si="142">E1795/L1795</f>
        <v>20</v>
      </c>
      <c r="R1795" s="9" t="s">
        <v>8343</v>
      </c>
      <c r="S1795" t="s">
        <v>8344</v>
      </c>
      <c r="T1795" s="13">
        <f t="shared" ref="T1795:T1858" si="143">(((J1795/60)/60)/24)+DATE(1970,1,1)</f>
        <v>41940.89166666667</v>
      </c>
      <c r="U1795" s="13">
        <f t="shared" ref="U1795:U1858" si="144">(((I1795/60)/60)/24)+DATE(1970,1,1)</f>
        <v>41970.933333333334</v>
      </c>
    </row>
    <row r="1796" spans="1:21" ht="43.5" x14ac:dyDescent="0.3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>
        <f t="shared" si="140"/>
        <v>11.077777777777778</v>
      </c>
      <c r="P1796">
        <f t="shared" si="141"/>
        <v>12</v>
      </c>
      <c r="Q1796" s="16">
        <f t="shared" si="142"/>
        <v>55.388888888888886</v>
      </c>
      <c r="R1796" s="9" t="s">
        <v>8343</v>
      </c>
      <c r="S1796" t="s">
        <v>8344</v>
      </c>
      <c r="T1796" s="13">
        <f t="shared" si="143"/>
        <v>42011.551180555558</v>
      </c>
      <c r="U1796" s="13">
        <f t="shared" si="144"/>
        <v>42046.551180555558</v>
      </c>
    </row>
    <row r="1797" spans="1:21" ht="43.5" x14ac:dyDescent="0.3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>
        <f t="shared" si="140"/>
        <v>38.735714285714288</v>
      </c>
      <c r="P1797">
        <f t="shared" si="141"/>
        <v>39</v>
      </c>
      <c r="Q1797" s="16">
        <f t="shared" si="142"/>
        <v>133.90123456790124</v>
      </c>
      <c r="R1797" s="9" t="s">
        <v>8343</v>
      </c>
      <c r="S1797" t="s">
        <v>8344</v>
      </c>
      <c r="T1797" s="13">
        <f t="shared" si="143"/>
        <v>42628.288668981477</v>
      </c>
      <c r="U1797" s="13">
        <f t="shared" si="144"/>
        <v>42657.666666666672</v>
      </c>
    </row>
    <row r="1798" spans="1:21" ht="58" x14ac:dyDescent="0.3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>
        <f t="shared" si="140"/>
        <v>22.05263157894737</v>
      </c>
      <c r="P1798">
        <f t="shared" si="141"/>
        <v>23</v>
      </c>
      <c r="Q1798" s="16">
        <f t="shared" si="142"/>
        <v>48.720930232558139</v>
      </c>
      <c r="R1798" s="9" t="s">
        <v>8343</v>
      </c>
      <c r="S1798" t="s">
        <v>8344</v>
      </c>
      <c r="T1798" s="13">
        <f t="shared" si="143"/>
        <v>42515.439421296294</v>
      </c>
      <c r="U1798" s="13">
        <f t="shared" si="144"/>
        <v>42575.439421296294</v>
      </c>
    </row>
    <row r="1799" spans="1:21" ht="43.5" x14ac:dyDescent="0.3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>
        <f t="shared" si="140"/>
        <v>67.55</v>
      </c>
      <c r="P1799">
        <f t="shared" si="141"/>
        <v>68</v>
      </c>
      <c r="Q1799" s="16">
        <f t="shared" si="142"/>
        <v>48.25</v>
      </c>
      <c r="R1799" s="9" t="s">
        <v>8343</v>
      </c>
      <c r="S1799" t="s">
        <v>8344</v>
      </c>
      <c r="T1799" s="13">
        <f t="shared" si="143"/>
        <v>42689.56931712963</v>
      </c>
      <c r="U1799" s="13">
        <f t="shared" si="144"/>
        <v>42719.56931712963</v>
      </c>
    </row>
    <row r="1800" spans="1:21" ht="43.5" x14ac:dyDescent="0.3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>
        <f t="shared" si="140"/>
        <v>13.637499999999999</v>
      </c>
      <c r="P1800">
        <f t="shared" si="141"/>
        <v>14</v>
      </c>
      <c r="Q1800" s="16">
        <f t="shared" si="142"/>
        <v>58.972972972972975</v>
      </c>
      <c r="R1800" s="9" t="s">
        <v>8343</v>
      </c>
      <c r="S1800" t="s">
        <v>8344</v>
      </c>
      <c r="T1800" s="13">
        <f t="shared" si="143"/>
        <v>42344.32677083333</v>
      </c>
      <c r="U1800" s="13">
        <f t="shared" si="144"/>
        <v>42404.32677083333</v>
      </c>
    </row>
    <row r="1801" spans="1:21" ht="29" x14ac:dyDescent="0.3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>
        <f t="shared" si="140"/>
        <v>1.7457500000000001</v>
      </c>
      <c r="P1801">
        <f t="shared" si="141"/>
        <v>2</v>
      </c>
      <c r="Q1801" s="16">
        <f t="shared" si="142"/>
        <v>11.638333333333334</v>
      </c>
      <c r="R1801" s="9" t="s">
        <v>8343</v>
      </c>
      <c r="S1801" t="s">
        <v>8344</v>
      </c>
      <c r="T1801" s="13">
        <f t="shared" si="143"/>
        <v>41934.842685185184</v>
      </c>
      <c r="U1801" s="13">
        <f t="shared" si="144"/>
        <v>41954.884351851855</v>
      </c>
    </row>
    <row r="1802" spans="1:21" ht="58" x14ac:dyDescent="0.3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>
        <f t="shared" si="140"/>
        <v>20.44963251188932</v>
      </c>
      <c r="P1802">
        <f t="shared" si="141"/>
        <v>21</v>
      </c>
      <c r="Q1802" s="16">
        <f t="shared" si="142"/>
        <v>83.716814159292042</v>
      </c>
      <c r="R1802" s="9" t="s">
        <v>8343</v>
      </c>
      <c r="S1802" t="s">
        <v>8344</v>
      </c>
      <c r="T1802" s="13">
        <f t="shared" si="143"/>
        <v>42623.606134259258</v>
      </c>
      <c r="U1802" s="13">
        <f t="shared" si="144"/>
        <v>42653.606134259258</v>
      </c>
    </row>
    <row r="1803" spans="1:21" ht="58" x14ac:dyDescent="0.3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>
        <f t="shared" si="140"/>
        <v>13.852941176470587</v>
      </c>
      <c r="P1803">
        <f t="shared" si="141"/>
        <v>14</v>
      </c>
      <c r="Q1803" s="16">
        <f t="shared" si="142"/>
        <v>63.648648648648646</v>
      </c>
      <c r="R1803" s="9" t="s">
        <v>8343</v>
      </c>
      <c r="S1803" t="s">
        <v>8344</v>
      </c>
      <c r="T1803" s="13">
        <f t="shared" si="143"/>
        <v>42321.660509259258</v>
      </c>
      <c r="U1803" s="13">
        <f t="shared" si="144"/>
        <v>42353.506944444445</v>
      </c>
    </row>
    <row r="1804" spans="1:21" ht="43.5" x14ac:dyDescent="0.3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>
        <f t="shared" si="140"/>
        <v>48.485714285714288</v>
      </c>
      <c r="P1804">
        <f t="shared" si="141"/>
        <v>49</v>
      </c>
      <c r="Q1804" s="16">
        <f t="shared" si="142"/>
        <v>94.277777777777771</v>
      </c>
      <c r="R1804" s="9" t="s">
        <v>8343</v>
      </c>
      <c r="S1804" t="s">
        <v>8344</v>
      </c>
      <c r="T1804" s="13">
        <f t="shared" si="143"/>
        <v>42159.47256944445</v>
      </c>
      <c r="U1804" s="13">
        <f t="shared" si="144"/>
        <v>42182.915972222225</v>
      </c>
    </row>
    <row r="1805" spans="1:21" ht="43.5" x14ac:dyDescent="0.3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>
        <f t="shared" si="140"/>
        <v>30.8</v>
      </c>
      <c r="P1805">
        <f t="shared" si="141"/>
        <v>31</v>
      </c>
      <c r="Q1805" s="16">
        <f t="shared" si="142"/>
        <v>71.86666666666666</v>
      </c>
      <c r="R1805" s="9" t="s">
        <v>8343</v>
      </c>
      <c r="S1805" t="s">
        <v>8344</v>
      </c>
      <c r="T1805" s="13">
        <f t="shared" si="143"/>
        <v>42018.071550925932</v>
      </c>
      <c r="U1805" s="13">
        <f t="shared" si="144"/>
        <v>42049.071550925932</v>
      </c>
    </row>
    <row r="1806" spans="1:21" ht="43.5" x14ac:dyDescent="0.3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>
        <f t="shared" si="140"/>
        <v>35.174193548387095</v>
      </c>
      <c r="P1806">
        <f t="shared" si="141"/>
        <v>36</v>
      </c>
      <c r="Q1806" s="16">
        <f t="shared" si="142"/>
        <v>104.84615384615384</v>
      </c>
      <c r="R1806" s="9" t="s">
        <v>8343</v>
      </c>
      <c r="S1806" t="s">
        <v>8344</v>
      </c>
      <c r="T1806" s="13">
        <f t="shared" si="143"/>
        <v>42282.678287037037</v>
      </c>
      <c r="U1806" s="13">
        <f t="shared" si="144"/>
        <v>42322.719953703709</v>
      </c>
    </row>
    <row r="1807" spans="1:21" ht="43.5" x14ac:dyDescent="0.3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>
        <f t="shared" si="140"/>
        <v>36.404444444444444</v>
      </c>
      <c r="P1807">
        <f t="shared" si="141"/>
        <v>37</v>
      </c>
      <c r="Q1807" s="16">
        <f t="shared" si="142"/>
        <v>67.139344262295083</v>
      </c>
      <c r="R1807" s="9" t="s">
        <v>8343</v>
      </c>
      <c r="S1807" t="s">
        <v>8344</v>
      </c>
      <c r="T1807" s="13">
        <f t="shared" si="143"/>
        <v>42247.803912037038</v>
      </c>
      <c r="U1807" s="13">
        <f t="shared" si="144"/>
        <v>42279.75</v>
      </c>
    </row>
    <row r="1808" spans="1:21" ht="43.5" x14ac:dyDescent="0.3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>
        <f t="shared" si="140"/>
        <v>2.9550000000000001</v>
      </c>
      <c r="P1808">
        <f t="shared" si="141"/>
        <v>3</v>
      </c>
      <c r="Q1808" s="16">
        <f t="shared" si="142"/>
        <v>73.875</v>
      </c>
      <c r="R1808" s="9" t="s">
        <v>8343</v>
      </c>
      <c r="S1808" t="s">
        <v>8344</v>
      </c>
      <c r="T1808" s="13">
        <f t="shared" si="143"/>
        <v>41877.638298611113</v>
      </c>
      <c r="U1808" s="13">
        <f t="shared" si="144"/>
        <v>41912.638298611113</v>
      </c>
    </row>
    <row r="1809" spans="1:21" ht="29" x14ac:dyDescent="0.3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>
        <f t="shared" si="140"/>
        <v>11.06</v>
      </c>
      <c r="P1809">
        <f t="shared" si="141"/>
        <v>12</v>
      </c>
      <c r="Q1809" s="16">
        <f t="shared" si="142"/>
        <v>69.125</v>
      </c>
      <c r="R1809" s="9" t="s">
        <v>8343</v>
      </c>
      <c r="S1809" t="s">
        <v>8344</v>
      </c>
      <c r="T1809" s="13">
        <f t="shared" si="143"/>
        <v>41880.068437499998</v>
      </c>
      <c r="U1809" s="13">
        <f t="shared" si="144"/>
        <v>41910.068437499998</v>
      </c>
    </row>
    <row r="1810" spans="1:21" ht="43.5" x14ac:dyDescent="0.3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>
        <f t="shared" si="140"/>
        <v>41.407142857142858</v>
      </c>
      <c r="P1810">
        <f t="shared" si="141"/>
        <v>42</v>
      </c>
      <c r="Q1810" s="16">
        <f t="shared" si="142"/>
        <v>120.77083333333333</v>
      </c>
      <c r="R1810" s="9" t="s">
        <v>8343</v>
      </c>
      <c r="S1810" t="s">
        <v>8344</v>
      </c>
      <c r="T1810" s="13">
        <f t="shared" si="143"/>
        <v>42742.680902777778</v>
      </c>
      <c r="U1810" s="13">
        <f t="shared" si="144"/>
        <v>42777.680902777778</v>
      </c>
    </row>
    <row r="1811" spans="1:21" ht="43.5" x14ac:dyDescent="0.3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>
        <f t="shared" si="140"/>
        <v>10.857142857142858</v>
      </c>
      <c r="P1811">
        <f t="shared" si="141"/>
        <v>11</v>
      </c>
      <c r="Q1811" s="16">
        <f t="shared" si="142"/>
        <v>42.222222222222221</v>
      </c>
      <c r="R1811" s="9" t="s">
        <v>8343</v>
      </c>
      <c r="S1811" t="s">
        <v>8344</v>
      </c>
      <c r="T1811" s="13">
        <f t="shared" si="143"/>
        <v>42029.907858796301</v>
      </c>
      <c r="U1811" s="13">
        <f t="shared" si="144"/>
        <v>42064.907858796301</v>
      </c>
    </row>
    <row r="1812" spans="1:21" ht="43.5" x14ac:dyDescent="0.3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>
        <f t="shared" si="140"/>
        <v>3.3333333333333335</v>
      </c>
      <c r="P1812">
        <f t="shared" si="141"/>
        <v>4</v>
      </c>
      <c r="Q1812" s="16">
        <f t="shared" si="142"/>
        <v>7.5</v>
      </c>
      <c r="R1812" s="9" t="s">
        <v>8343</v>
      </c>
      <c r="S1812" t="s">
        <v>8344</v>
      </c>
      <c r="T1812" s="13">
        <f t="shared" si="143"/>
        <v>41860.91002314815</v>
      </c>
      <c r="U1812" s="13">
        <f t="shared" si="144"/>
        <v>41872.91002314815</v>
      </c>
    </row>
    <row r="1813" spans="1:21" ht="43.5" x14ac:dyDescent="0.3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>
        <f t="shared" si="140"/>
        <v>7.407407407407407E-2</v>
      </c>
      <c r="P1813">
        <f t="shared" si="141"/>
        <v>1</v>
      </c>
      <c r="Q1813" s="16">
        <f t="shared" si="142"/>
        <v>1.5384615384615385</v>
      </c>
      <c r="R1813" s="9" t="s">
        <v>8343</v>
      </c>
      <c r="S1813" t="s">
        <v>8344</v>
      </c>
      <c r="T1813" s="13">
        <f t="shared" si="143"/>
        <v>41876.433680555558</v>
      </c>
      <c r="U1813" s="13">
        <f t="shared" si="144"/>
        <v>41936.166666666664</v>
      </c>
    </row>
    <row r="1814" spans="1:21" ht="43.5" x14ac:dyDescent="0.3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>
        <f t="shared" si="140"/>
        <v>13.307692307692307</v>
      </c>
      <c r="P1814">
        <f t="shared" si="141"/>
        <v>14</v>
      </c>
      <c r="Q1814" s="16">
        <f t="shared" si="142"/>
        <v>37.608695652173914</v>
      </c>
      <c r="R1814" s="9" t="s">
        <v>8343</v>
      </c>
      <c r="S1814" t="s">
        <v>8344</v>
      </c>
      <c r="T1814" s="13">
        <f t="shared" si="143"/>
        <v>42524.318703703699</v>
      </c>
      <c r="U1814" s="13">
        <f t="shared" si="144"/>
        <v>42554.318703703699</v>
      </c>
    </row>
    <row r="1815" spans="1:21" ht="43.5" x14ac:dyDescent="0.3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>
        <f t="shared" si="140"/>
        <v>0</v>
      </c>
      <c r="P1815">
        <f t="shared" si="141"/>
        <v>0</v>
      </c>
      <c r="Q1815" s="16" t="e">
        <f t="shared" si="142"/>
        <v>#DIV/0!</v>
      </c>
      <c r="R1815" s="9" t="s">
        <v>8343</v>
      </c>
      <c r="S1815" t="s">
        <v>8344</v>
      </c>
      <c r="T1815" s="13">
        <f t="shared" si="143"/>
        <v>41829.889027777775</v>
      </c>
      <c r="U1815" s="13">
        <f t="shared" si="144"/>
        <v>41859.889027777775</v>
      </c>
    </row>
    <row r="1816" spans="1:21" ht="43.5" x14ac:dyDescent="0.3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>
        <f t="shared" si="140"/>
        <v>49.183333333333337</v>
      </c>
      <c r="P1816">
        <f t="shared" si="141"/>
        <v>50</v>
      </c>
      <c r="Q1816" s="16">
        <f t="shared" si="142"/>
        <v>42.157142857142858</v>
      </c>
      <c r="R1816" s="9" t="s">
        <v>8343</v>
      </c>
      <c r="S1816" t="s">
        <v>8344</v>
      </c>
      <c r="T1816" s="13">
        <f t="shared" si="143"/>
        <v>42033.314074074078</v>
      </c>
      <c r="U1816" s="13">
        <f t="shared" si="144"/>
        <v>42063.314074074078</v>
      </c>
    </row>
    <row r="1817" spans="1:21" ht="58" x14ac:dyDescent="0.3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>
        <f t="shared" si="140"/>
        <v>0</v>
      </c>
      <c r="P1817">
        <f t="shared" si="141"/>
        <v>0</v>
      </c>
      <c r="Q1817" s="16" t="e">
        <f t="shared" si="142"/>
        <v>#DIV/0!</v>
      </c>
      <c r="R1817" s="9" t="s">
        <v>8343</v>
      </c>
      <c r="S1817" t="s">
        <v>8344</v>
      </c>
      <c r="T1817" s="13">
        <f t="shared" si="143"/>
        <v>42172.906678240746</v>
      </c>
      <c r="U1817" s="13">
        <f t="shared" si="144"/>
        <v>42186.906678240746</v>
      </c>
    </row>
    <row r="1818" spans="1:21" ht="43.5" x14ac:dyDescent="0.3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>
        <f t="shared" si="140"/>
        <v>2.036</v>
      </c>
      <c r="P1818">
        <f t="shared" si="141"/>
        <v>3</v>
      </c>
      <c r="Q1818" s="16">
        <f t="shared" si="142"/>
        <v>84.833333333333329</v>
      </c>
      <c r="R1818" s="9" t="s">
        <v>8343</v>
      </c>
      <c r="S1818" t="s">
        <v>8344</v>
      </c>
      <c r="T1818" s="13">
        <f t="shared" si="143"/>
        <v>42548.876192129625</v>
      </c>
      <c r="U1818" s="13">
        <f t="shared" si="144"/>
        <v>42576.791666666672</v>
      </c>
    </row>
    <row r="1819" spans="1:21" ht="29" x14ac:dyDescent="0.3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>
        <f t="shared" si="140"/>
        <v>52.327777777777776</v>
      </c>
      <c r="P1819">
        <f t="shared" si="141"/>
        <v>53</v>
      </c>
      <c r="Q1819" s="16">
        <f t="shared" si="142"/>
        <v>94.19</v>
      </c>
      <c r="R1819" s="9" t="s">
        <v>8343</v>
      </c>
      <c r="S1819" t="s">
        <v>8344</v>
      </c>
      <c r="T1819" s="13">
        <f t="shared" si="143"/>
        <v>42705.662118055552</v>
      </c>
      <c r="U1819" s="13">
        <f t="shared" si="144"/>
        <v>42765.290972222225</v>
      </c>
    </row>
    <row r="1820" spans="1:21" ht="29" x14ac:dyDescent="0.3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>
        <f t="shared" si="140"/>
        <v>0</v>
      </c>
      <c r="P1820">
        <f t="shared" si="141"/>
        <v>0</v>
      </c>
      <c r="Q1820" s="16" t="e">
        <f t="shared" si="142"/>
        <v>#DIV/0!</v>
      </c>
      <c r="R1820" s="9" t="s">
        <v>8343</v>
      </c>
      <c r="S1820" t="s">
        <v>8344</v>
      </c>
      <c r="T1820" s="13">
        <f t="shared" si="143"/>
        <v>42067.234375</v>
      </c>
      <c r="U1820" s="13">
        <f t="shared" si="144"/>
        <v>42097.192708333328</v>
      </c>
    </row>
    <row r="1821" spans="1:21" ht="43.5" x14ac:dyDescent="0.3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>
        <f t="shared" si="140"/>
        <v>2.083333333333333</v>
      </c>
      <c r="P1821">
        <f t="shared" si="141"/>
        <v>3</v>
      </c>
      <c r="Q1821" s="16">
        <f t="shared" si="142"/>
        <v>6.25</v>
      </c>
      <c r="R1821" s="9" t="s">
        <v>8343</v>
      </c>
      <c r="S1821" t="s">
        <v>8344</v>
      </c>
      <c r="T1821" s="13">
        <f t="shared" si="143"/>
        <v>41820.752268518518</v>
      </c>
      <c r="U1821" s="13">
        <f t="shared" si="144"/>
        <v>41850.752268518518</v>
      </c>
    </row>
    <row r="1822" spans="1:21" ht="58" x14ac:dyDescent="0.3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>
        <f t="shared" si="140"/>
        <v>6.565384615384616</v>
      </c>
      <c r="P1822">
        <f t="shared" si="141"/>
        <v>7</v>
      </c>
      <c r="Q1822" s="16">
        <f t="shared" si="142"/>
        <v>213.375</v>
      </c>
      <c r="R1822" s="9" t="s">
        <v>8343</v>
      </c>
      <c r="S1822" t="s">
        <v>8344</v>
      </c>
      <c r="T1822" s="13">
        <f t="shared" si="143"/>
        <v>42065.084375000006</v>
      </c>
      <c r="U1822" s="13">
        <f t="shared" si="144"/>
        <v>42095.042708333334</v>
      </c>
    </row>
    <row r="1823" spans="1:21" ht="43.5" x14ac:dyDescent="0.3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>
        <f t="shared" si="140"/>
        <v>134.88999999999999</v>
      </c>
      <c r="P1823">
        <f t="shared" si="141"/>
        <v>135</v>
      </c>
      <c r="Q1823" s="16">
        <f t="shared" si="142"/>
        <v>59.162280701754383</v>
      </c>
      <c r="R1823" s="9" t="s">
        <v>8330</v>
      </c>
      <c r="S1823" t="s">
        <v>8331</v>
      </c>
      <c r="T1823" s="13">
        <f t="shared" si="143"/>
        <v>40926.319062499999</v>
      </c>
      <c r="U1823" s="13">
        <f t="shared" si="144"/>
        <v>40971.319062499999</v>
      </c>
    </row>
    <row r="1824" spans="1:21" ht="29" x14ac:dyDescent="0.3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>
        <f t="shared" si="140"/>
        <v>100</v>
      </c>
      <c r="P1824">
        <f t="shared" si="141"/>
        <v>100</v>
      </c>
      <c r="Q1824" s="16">
        <f t="shared" si="142"/>
        <v>27.272727272727273</v>
      </c>
      <c r="R1824" s="9" t="s">
        <v>8330</v>
      </c>
      <c r="S1824" t="s">
        <v>8331</v>
      </c>
      <c r="T1824" s="13">
        <f t="shared" si="143"/>
        <v>41634.797013888885</v>
      </c>
      <c r="U1824" s="13">
        <f t="shared" si="144"/>
        <v>41670.792361111111</v>
      </c>
    </row>
    <row r="1825" spans="1:21" ht="43.5" x14ac:dyDescent="0.3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>
        <f t="shared" si="140"/>
        <v>115.85714285714286</v>
      </c>
      <c r="P1825">
        <f t="shared" si="141"/>
        <v>116</v>
      </c>
      <c r="Q1825" s="16">
        <f t="shared" si="142"/>
        <v>24.575757575757574</v>
      </c>
      <c r="R1825" s="9" t="s">
        <v>8330</v>
      </c>
      <c r="S1825" t="s">
        <v>8331</v>
      </c>
      <c r="T1825" s="13">
        <f t="shared" si="143"/>
        <v>41176.684907407405</v>
      </c>
      <c r="U1825" s="13">
        <f t="shared" si="144"/>
        <v>41206.684907407405</v>
      </c>
    </row>
    <row r="1826" spans="1:21" x14ac:dyDescent="0.3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>
        <f t="shared" si="140"/>
        <v>100.06666666666666</v>
      </c>
      <c r="P1826">
        <f t="shared" si="141"/>
        <v>101</v>
      </c>
      <c r="Q1826" s="16">
        <f t="shared" si="142"/>
        <v>75.05</v>
      </c>
      <c r="R1826" s="9" t="s">
        <v>8330</v>
      </c>
      <c r="S1826" t="s">
        <v>8331</v>
      </c>
      <c r="T1826" s="13">
        <f t="shared" si="143"/>
        <v>41626.916284722225</v>
      </c>
      <c r="U1826" s="13">
        <f t="shared" si="144"/>
        <v>41647.088888888888</v>
      </c>
    </row>
    <row r="1827" spans="1:21" ht="43.5" x14ac:dyDescent="0.3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>
        <f t="shared" si="140"/>
        <v>105.05</v>
      </c>
      <c r="P1827">
        <f t="shared" si="141"/>
        <v>106</v>
      </c>
      <c r="Q1827" s="16">
        <f t="shared" si="142"/>
        <v>42.02</v>
      </c>
      <c r="R1827" s="9" t="s">
        <v>8330</v>
      </c>
      <c r="S1827" t="s">
        <v>8331</v>
      </c>
      <c r="T1827" s="13">
        <f t="shared" si="143"/>
        <v>41443.83452546296</v>
      </c>
      <c r="U1827" s="13">
        <f t="shared" si="144"/>
        <v>41466.83452546296</v>
      </c>
    </row>
    <row r="1828" spans="1:21" ht="29" x14ac:dyDescent="0.3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>
        <f t="shared" si="140"/>
        <v>101</v>
      </c>
      <c r="P1828">
        <f t="shared" si="141"/>
        <v>101</v>
      </c>
      <c r="Q1828" s="16">
        <f t="shared" si="142"/>
        <v>53.157894736842103</v>
      </c>
      <c r="R1828" s="9" t="s">
        <v>8330</v>
      </c>
      <c r="S1828" t="s">
        <v>8331</v>
      </c>
      <c r="T1828" s="13">
        <f t="shared" si="143"/>
        <v>41657.923807870371</v>
      </c>
      <c r="U1828" s="13">
        <f t="shared" si="144"/>
        <v>41687.923807870371</v>
      </c>
    </row>
    <row r="1829" spans="1:21" ht="58" x14ac:dyDescent="0.3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>
        <f t="shared" si="140"/>
        <v>100.66250000000001</v>
      </c>
      <c r="P1829">
        <f t="shared" si="141"/>
        <v>101</v>
      </c>
      <c r="Q1829" s="16">
        <f t="shared" si="142"/>
        <v>83.885416666666671</v>
      </c>
      <c r="R1829" s="9" t="s">
        <v>8330</v>
      </c>
      <c r="S1829" t="s">
        <v>8331</v>
      </c>
      <c r="T1829" s="13">
        <f t="shared" si="143"/>
        <v>40555.325937499998</v>
      </c>
      <c r="U1829" s="13">
        <f t="shared" si="144"/>
        <v>40605.325937499998</v>
      </c>
    </row>
    <row r="1830" spans="1:21" ht="58" x14ac:dyDescent="0.3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>
        <f t="shared" si="140"/>
        <v>100.16000000000001</v>
      </c>
      <c r="P1830">
        <f t="shared" si="141"/>
        <v>101</v>
      </c>
      <c r="Q1830" s="16">
        <f t="shared" si="142"/>
        <v>417.33333333333331</v>
      </c>
      <c r="R1830" s="9" t="s">
        <v>8330</v>
      </c>
      <c r="S1830" t="s">
        <v>8331</v>
      </c>
      <c r="T1830" s="13">
        <f t="shared" si="143"/>
        <v>41736.899652777778</v>
      </c>
      <c r="U1830" s="13">
        <f t="shared" si="144"/>
        <v>41768.916666666664</v>
      </c>
    </row>
    <row r="1831" spans="1:21" ht="43.5" x14ac:dyDescent="0.3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>
        <f t="shared" si="140"/>
        <v>166.68333333333334</v>
      </c>
      <c r="P1831">
        <f t="shared" si="141"/>
        <v>167</v>
      </c>
      <c r="Q1831" s="16">
        <f t="shared" si="142"/>
        <v>75.765151515151516</v>
      </c>
      <c r="R1831" s="9" t="s">
        <v>8330</v>
      </c>
      <c r="S1831" t="s">
        <v>8331</v>
      </c>
      <c r="T1831" s="13">
        <f t="shared" si="143"/>
        <v>40516.087627314817</v>
      </c>
      <c r="U1831" s="13">
        <f t="shared" si="144"/>
        <v>40564.916666666664</v>
      </c>
    </row>
    <row r="1832" spans="1:21" ht="43.5" x14ac:dyDescent="0.3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>
        <f t="shared" si="140"/>
        <v>101.53333333333335</v>
      </c>
      <c r="P1832">
        <f t="shared" si="141"/>
        <v>102</v>
      </c>
      <c r="Q1832" s="16">
        <f t="shared" si="142"/>
        <v>67.389380530973455</v>
      </c>
      <c r="R1832" s="9" t="s">
        <v>8330</v>
      </c>
      <c r="S1832" t="s">
        <v>8331</v>
      </c>
      <c r="T1832" s="13">
        <f t="shared" si="143"/>
        <v>41664.684108796297</v>
      </c>
      <c r="U1832" s="13">
        <f t="shared" si="144"/>
        <v>41694.684108796297</v>
      </c>
    </row>
    <row r="1833" spans="1:21" ht="43.5" x14ac:dyDescent="0.3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>
        <f t="shared" si="140"/>
        <v>103</v>
      </c>
      <c r="P1833">
        <f t="shared" si="141"/>
        <v>103</v>
      </c>
      <c r="Q1833" s="16">
        <f t="shared" si="142"/>
        <v>73.571428571428569</v>
      </c>
      <c r="R1833" s="9" t="s">
        <v>8330</v>
      </c>
      <c r="S1833" t="s">
        <v>8331</v>
      </c>
      <c r="T1833" s="13">
        <f t="shared" si="143"/>
        <v>41026.996099537035</v>
      </c>
      <c r="U1833" s="13">
        <f t="shared" si="144"/>
        <v>41041.996099537035</v>
      </c>
    </row>
    <row r="1834" spans="1:21" ht="43.5" x14ac:dyDescent="0.3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>
        <f t="shared" si="140"/>
        <v>142.85714285714286</v>
      </c>
      <c r="P1834">
        <f t="shared" si="141"/>
        <v>143</v>
      </c>
      <c r="Q1834" s="16">
        <f t="shared" si="142"/>
        <v>25</v>
      </c>
      <c r="R1834" s="9" t="s">
        <v>8330</v>
      </c>
      <c r="S1834" t="s">
        <v>8331</v>
      </c>
      <c r="T1834" s="13">
        <f t="shared" si="143"/>
        <v>40576.539664351854</v>
      </c>
      <c r="U1834" s="13">
        <f t="shared" si="144"/>
        <v>40606.539664351854</v>
      </c>
    </row>
    <row r="1835" spans="1:21" ht="43.5" x14ac:dyDescent="0.3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>
        <f t="shared" si="140"/>
        <v>262.5</v>
      </c>
      <c r="P1835">
        <f t="shared" si="141"/>
        <v>263</v>
      </c>
      <c r="Q1835" s="16">
        <f t="shared" si="142"/>
        <v>42</v>
      </c>
      <c r="R1835" s="9" t="s">
        <v>8330</v>
      </c>
      <c r="S1835" t="s">
        <v>8331</v>
      </c>
      <c r="T1835" s="13">
        <f t="shared" si="143"/>
        <v>41303.044016203705</v>
      </c>
      <c r="U1835" s="13">
        <f t="shared" si="144"/>
        <v>41335.332638888889</v>
      </c>
    </row>
    <row r="1836" spans="1:21" ht="29" x14ac:dyDescent="0.3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>
        <f t="shared" si="140"/>
        <v>118.05000000000001</v>
      </c>
      <c r="P1836">
        <f t="shared" si="141"/>
        <v>119</v>
      </c>
      <c r="Q1836" s="16">
        <f t="shared" si="142"/>
        <v>131.16666666666666</v>
      </c>
      <c r="R1836" s="9" t="s">
        <v>8330</v>
      </c>
      <c r="S1836" t="s">
        <v>8331</v>
      </c>
      <c r="T1836" s="13">
        <f t="shared" si="143"/>
        <v>41988.964062500003</v>
      </c>
      <c r="U1836" s="13">
        <f t="shared" si="144"/>
        <v>42028.964062500003</v>
      </c>
    </row>
    <row r="1837" spans="1:21" ht="58" x14ac:dyDescent="0.3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>
        <f t="shared" si="140"/>
        <v>104</v>
      </c>
      <c r="P1837">
        <f t="shared" si="141"/>
        <v>104</v>
      </c>
      <c r="Q1837" s="16">
        <f t="shared" si="142"/>
        <v>47.272727272727273</v>
      </c>
      <c r="R1837" s="9" t="s">
        <v>8330</v>
      </c>
      <c r="S1837" t="s">
        <v>8331</v>
      </c>
      <c r="T1837" s="13">
        <f t="shared" si="143"/>
        <v>42430.702210648145</v>
      </c>
      <c r="U1837" s="13">
        <f t="shared" si="144"/>
        <v>42460.660543981481</v>
      </c>
    </row>
    <row r="1838" spans="1:21" ht="29" x14ac:dyDescent="0.3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>
        <f t="shared" si="140"/>
        <v>200.34</v>
      </c>
      <c r="P1838">
        <f t="shared" si="141"/>
        <v>201</v>
      </c>
      <c r="Q1838" s="16">
        <f t="shared" si="142"/>
        <v>182.12727272727273</v>
      </c>
      <c r="R1838" s="9" t="s">
        <v>8330</v>
      </c>
      <c r="S1838" t="s">
        <v>8331</v>
      </c>
      <c r="T1838" s="13">
        <f t="shared" si="143"/>
        <v>41305.809363425928</v>
      </c>
      <c r="U1838" s="13">
        <f t="shared" si="144"/>
        <v>41322.809363425928</v>
      </c>
    </row>
    <row r="1839" spans="1:21" ht="58" x14ac:dyDescent="0.3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>
        <f t="shared" si="140"/>
        <v>306.83333333333331</v>
      </c>
      <c r="P1839">
        <f t="shared" si="141"/>
        <v>307</v>
      </c>
      <c r="Q1839" s="16">
        <f t="shared" si="142"/>
        <v>61.366666666666667</v>
      </c>
      <c r="R1839" s="9" t="s">
        <v>8330</v>
      </c>
      <c r="S1839" t="s">
        <v>8331</v>
      </c>
      <c r="T1839" s="13">
        <f t="shared" si="143"/>
        <v>40926.047858796301</v>
      </c>
      <c r="U1839" s="13">
        <f t="shared" si="144"/>
        <v>40986.006192129629</v>
      </c>
    </row>
    <row r="1840" spans="1:21" ht="43.5" x14ac:dyDescent="0.3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>
        <f t="shared" si="140"/>
        <v>100.149</v>
      </c>
      <c r="P1840">
        <f t="shared" si="141"/>
        <v>101</v>
      </c>
      <c r="Q1840" s="16">
        <f t="shared" si="142"/>
        <v>35.767499999999998</v>
      </c>
      <c r="R1840" s="9" t="s">
        <v>8330</v>
      </c>
      <c r="S1840" t="s">
        <v>8331</v>
      </c>
      <c r="T1840" s="13">
        <f t="shared" si="143"/>
        <v>40788.786539351851</v>
      </c>
      <c r="U1840" s="13">
        <f t="shared" si="144"/>
        <v>40817.125</v>
      </c>
    </row>
    <row r="1841" spans="1:21" ht="43.5" x14ac:dyDescent="0.3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>
        <f t="shared" si="140"/>
        <v>205.29999999999998</v>
      </c>
      <c r="P1841">
        <f t="shared" si="141"/>
        <v>206</v>
      </c>
      <c r="Q1841" s="16">
        <f t="shared" si="142"/>
        <v>45.62222222222222</v>
      </c>
      <c r="R1841" s="9" t="s">
        <v>8330</v>
      </c>
      <c r="S1841" t="s">
        <v>8331</v>
      </c>
      <c r="T1841" s="13">
        <f t="shared" si="143"/>
        <v>42614.722013888888</v>
      </c>
      <c r="U1841" s="13">
        <f t="shared" si="144"/>
        <v>42644.722013888888</v>
      </c>
    </row>
    <row r="1842" spans="1:21" ht="43.5" x14ac:dyDescent="0.3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>
        <f t="shared" si="140"/>
        <v>108.88888888888889</v>
      </c>
      <c r="P1842">
        <f t="shared" si="141"/>
        <v>109</v>
      </c>
      <c r="Q1842" s="16">
        <f t="shared" si="142"/>
        <v>75.384615384615387</v>
      </c>
      <c r="R1842" s="9" t="s">
        <v>8330</v>
      </c>
      <c r="S1842" t="s">
        <v>8331</v>
      </c>
      <c r="T1842" s="13">
        <f t="shared" si="143"/>
        <v>41382.096180555556</v>
      </c>
      <c r="U1842" s="13">
        <f t="shared" si="144"/>
        <v>41401.207638888889</v>
      </c>
    </row>
    <row r="1843" spans="1:21" ht="29" x14ac:dyDescent="0.3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>
        <f t="shared" si="140"/>
        <v>101.75</v>
      </c>
      <c r="P1843">
        <f t="shared" si="141"/>
        <v>102</v>
      </c>
      <c r="Q1843" s="16">
        <f t="shared" si="142"/>
        <v>50.875</v>
      </c>
      <c r="R1843" s="9" t="s">
        <v>8330</v>
      </c>
      <c r="S1843" t="s">
        <v>8331</v>
      </c>
      <c r="T1843" s="13">
        <f t="shared" si="143"/>
        <v>41745.84542824074</v>
      </c>
      <c r="U1843" s="13">
        <f t="shared" si="144"/>
        <v>41779.207638888889</v>
      </c>
    </row>
    <row r="1844" spans="1:21" ht="43.5" x14ac:dyDescent="0.3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>
        <f t="shared" si="140"/>
        <v>125.25</v>
      </c>
      <c r="P1844">
        <f t="shared" si="141"/>
        <v>126</v>
      </c>
      <c r="Q1844" s="16">
        <f t="shared" si="142"/>
        <v>119.28571428571429</v>
      </c>
      <c r="R1844" s="9" t="s">
        <v>8330</v>
      </c>
      <c r="S1844" t="s">
        <v>8331</v>
      </c>
      <c r="T1844" s="13">
        <f t="shared" si="143"/>
        <v>42031.631724537037</v>
      </c>
      <c r="U1844" s="13">
        <f t="shared" si="144"/>
        <v>42065.249305555553</v>
      </c>
    </row>
    <row r="1845" spans="1:21" ht="58" x14ac:dyDescent="0.3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>
        <f t="shared" si="140"/>
        <v>124.0061</v>
      </c>
      <c r="P1845">
        <f t="shared" si="141"/>
        <v>125</v>
      </c>
      <c r="Q1845" s="16">
        <f t="shared" si="142"/>
        <v>92.541865671641801</v>
      </c>
      <c r="R1845" s="9" t="s">
        <v>8330</v>
      </c>
      <c r="S1845" t="s">
        <v>8331</v>
      </c>
      <c r="T1845" s="13">
        <f t="shared" si="143"/>
        <v>40564.994837962964</v>
      </c>
      <c r="U1845" s="13">
        <f t="shared" si="144"/>
        <v>40594.994837962964</v>
      </c>
    </row>
    <row r="1846" spans="1:21" ht="43.5" x14ac:dyDescent="0.3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>
        <f t="shared" si="140"/>
        <v>101.4</v>
      </c>
      <c r="P1846">
        <f t="shared" si="141"/>
        <v>102</v>
      </c>
      <c r="Q1846" s="16">
        <f t="shared" si="142"/>
        <v>76.05</v>
      </c>
      <c r="R1846" s="9" t="s">
        <v>8330</v>
      </c>
      <c r="S1846" t="s">
        <v>8331</v>
      </c>
      <c r="T1846" s="13">
        <f t="shared" si="143"/>
        <v>40666.973541666666</v>
      </c>
      <c r="U1846" s="13">
        <f t="shared" si="144"/>
        <v>40705.125</v>
      </c>
    </row>
    <row r="1847" spans="1:21" ht="87" x14ac:dyDescent="0.3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>
        <f t="shared" si="140"/>
        <v>100</v>
      </c>
      <c r="P1847">
        <f t="shared" si="141"/>
        <v>100</v>
      </c>
      <c r="Q1847" s="16">
        <f t="shared" si="142"/>
        <v>52.631578947368418</v>
      </c>
      <c r="R1847" s="9" t="s">
        <v>8330</v>
      </c>
      <c r="S1847" t="s">
        <v>8331</v>
      </c>
      <c r="T1847" s="13">
        <f t="shared" si="143"/>
        <v>42523.333310185189</v>
      </c>
      <c r="U1847" s="13">
        <f t="shared" si="144"/>
        <v>42538.204861111109</v>
      </c>
    </row>
    <row r="1848" spans="1:21" ht="43.5" x14ac:dyDescent="0.3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>
        <f t="shared" si="140"/>
        <v>137.92666666666668</v>
      </c>
      <c r="P1848">
        <f t="shared" si="141"/>
        <v>138</v>
      </c>
      <c r="Q1848" s="16">
        <f t="shared" si="142"/>
        <v>98.990430622009569</v>
      </c>
      <c r="R1848" s="9" t="s">
        <v>8330</v>
      </c>
      <c r="S1848" t="s">
        <v>8331</v>
      </c>
      <c r="T1848" s="13">
        <f t="shared" si="143"/>
        <v>41228.650196759263</v>
      </c>
      <c r="U1848" s="13">
        <f t="shared" si="144"/>
        <v>41258.650196759263</v>
      </c>
    </row>
    <row r="1849" spans="1:21" ht="58" x14ac:dyDescent="0.3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>
        <f t="shared" si="140"/>
        <v>120.88000000000001</v>
      </c>
      <c r="P1849">
        <f t="shared" si="141"/>
        <v>121</v>
      </c>
      <c r="Q1849" s="16">
        <f t="shared" si="142"/>
        <v>79.526315789473685</v>
      </c>
      <c r="R1849" s="9" t="s">
        <v>8330</v>
      </c>
      <c r="S1849" t="s">
        <v>8331</v>
      </c>
      <c r="T1849" s="13">
        <f t="shared" si="143"/>
        <v>42094.236481481479</v>
      </c>
      <c r="U1849" s="13">
        <f t="shared" si="144"/>
        <v>42115.236481481479</v>
      </c>
    </row>
    <row r="1850" spans="1:21" ht="43.5" x14ac:dyDescent="0.3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>
        <f t="shared" si="140"/>
        <v>107.36666666666667</v>
      </c>
      <c r="P1850">
        <f t="shared" si="141"/>
        <v>108</v>
      </c>
      <c r="Q1850" s="16">
        <f t="shared" si="142"/>
        <v>134.20833333333334</v>
      </c>
      <c r="R1850" s="9" t="s">
        <v>8330</v>
      </c>
      <c r="S1850" t="s">
        <v>8331</v>
      </c>
      <c r="T1850" s="13">
        <f t="shared" si="143"/>
        <v>40691.788055555553</v>
      </c>
      <c r="U1850" s="13">
        <f t="shared" si="144"/>
        <v>40755.290972222225</v>
      </c>
    </row>
    <row r="1851" spans="1:21" ht="29" x14ac:dyDescent="0.3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>
        <f t="shared" si="140"/>
        <v>100.33333333333334</v>
      </c>
      <c r="P1851">
        <f t="shared" si="141"/>
        <v>101</v>
      </c>
      <c r="Q1851" s="16">
        <f t="shared" si="142"/>
        <v>37.625</v>
      </c>
      <c r="R1851" s="9" t="s">
        <v>8330</v>
      </c>
      <c r="S1851" t="s">
        <v>8331</v>
      </c>
      <c r="T1851" s="13">
        <f t="shared" si="143"/>
        <v>41169.845590277779</v>
      </c>
      <c r="U1851" s="13">
        <f t="shared" si="144"/>
        <v>41199.845590277779</v>
      </c>
    </row>
    <row r="1852" spans="1:21" ht="43.5" x14ac:dyDescent="0.3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>
        <f t="shared" si="140"/>
        <v>101.52222222222223</v>
      </c>
      <c r="P1852">
        <f t="shared" si="141"/>
        <v>102</v>
      </c>
      <c r="Q1852" s="16">
        <f t="shared" si="142"/>
        <v>51.044692737430168</v>
      </c>
      <c r="R1852" s="9" t="s">
        <v>8330</v>
      </c>
      <c r="S1852" t="s">
        <v>8331</v>
      </c>
      <c r="T1852" s="13">
        <f t="shared" si="143"/>
        <v>41800.959490740745</v>
      </c>
      <c r="U1852" s="13">
        <f t="shared" si="144"/>
        <v>41830.959490740745</v>
      </c>
    </row>
    <row r="1853" spans="1:21" ht="43.5" x14ac:dyDescent="0.3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>
        <f t="shared" si="140"/>
        <v>100.07692307692308</v>
      </c>
      <c r="P1853">
        <f t="shared" si="141"/>
        <v>101</v>
      </c>
      <c r="Q1853" s="16">
        <f t="shared" si="142"/>
        <v>50.03846153846154</v>
      </c>
      <c r="R1853" s="9" t="s">
        <v>8330</v>
      </c>
      <c r="S1853" t="s">
        <v>8331</v>
      </c>
      <c r="T1853" s="13">
        <f t="shared" si="143"/>
        <v>41827.906689814816</v>
      </c>
      <c r="U1853" s="13">
        <f t="shared" si="144"/>
        <v>41848.041666666664</v>
      </c>
    </row>
    <row r="1854" spans="1:21" ht="58" x14ac:dyDescent="0.3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>
        <f t="shared" si="140"/>
        <v>116.96666666666667</v>
      </c>
      <c r="P1854">
        <f t="shared" si="141"/>
        <v>117</v>
      </c>
      <c r="Q1854" s="16">
        <f t="shared" si="142"/>
        <v>133.93129770992365</v>
      </c>
      <c r="R1854" s="9" t="s">
        <v>8330</v>
      </c>
      <c r="S1854" t="s">
        <v>8331</v>
      </c>
      <c r="T1854" s="13">
        <f t="shared" si="143"/>
        <v>42081.77143518519</v>
      </c>
      <c r="U1854" s="13">
        <f t="shared" si="144"/>
        <v>42119</v>
      </c>
    </row>
    <row r="1855" spans="1:21" ht="58" x14ac:dyDescent="0.3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>
        <f t="shared" si="140"/>
        <v>101.875</v>
      </c>
      <c r="P1855">
        <f t="shared" si="141"/>
        <v>102</v>
      </c>
      <c r="Q1855" s="16">
        <f t="shared" si="142"/>
        <v>58.214285714285715</v>
      </c>
      <c r="R1855" s="9" t="s">
        <v>8330</v>
      </c>
      <c r="S1855" t="s">
        <v>8331</v>
      </c>
      <c r="T1855" s="13">
        <f t="shared" si="143"/>
        <v>41177.060381944444</v>
      </c>
      <c r="U1855" s="13">
        <f t="shared" si="144"/>
        <v>41227.102048611108</v>
      </c>
    </row>
    <row r="1856" spans="1:21" ht="43.5" x14ac:dyDescent="0.3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>
        <f t="shared" si="140"/>
        <v>102.12366666666665</v>
      </c>
      <c r="P1856">
        <f t="shared" si="141"/>
        <v>103</v>
      </c>
      <c r="Q1856" s="16">
        <f t="shared" si="142"/>
        <v>88.037643678160919</v>
      </c>
      <c r="R1856" s="9" t="s">
        <v>8330</v>
      </c>
      <c r="S1856" t="s">
        <v>8331</v>
      </c>
      <c r="T1856" s="13">
        <f t="shared" si="143"/>
        <v>41388.021261574075</v>
      </c>
      <c r="U1856" s="13">
        <f t="shared" si="144"/>
        <v>41418.021261574075</v>
      </c>
    </row>
    <row r="1857" spans="1:21" ht="43.5" x14ac:dyDescent="0.3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>
        <f t="shared" si="140"/>
        <v>154.05897142857143</v>
      </c>
      <c r="P1857">
        <f t="shared" si="141"/>
        <v>155</v>
      </c>
      <c r="Q1857" s="16">
        <f t="shared" si="142"/>
        <v>70.576753926701571</v>
      </c>
      <c r="R1857" s="9" t="s">
        <v>8330</v>
      </c>
      <c r="S1857" t="s">
        <v>8331</v>
      </c>
      <c r="T1857" s="13">
        <f t="shared" si="143"/>
        <v>41600.538657407407</v>
      </c>
      <c r="U1857" s="13">
        <f t="shared" si="144"/>
        <v>41645.538657407407</v>
      </c>
    </row>
    <row r="1858" spans="1:21" ht="58" x14ac:dyDescent="0.3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>
        <f t="shared" si="140"/>
        <v>101.25</v>
      </c>
      <c r="P1858">
        <f t="shared" si="141"/>
        <v>102</v>
      </c>
      <c r="Q1858" s="16">
        <f t="shared" si="142"/>
        <v>53.289473684210527</v>
      </c>
      <c r="R1858" s="9" t="s">
        <v>8330</v>
      </c>
      <c r="S1858" t="s">
        <v>8331</v>
      </c>
      <c r="T1858" s="13">
        <f t="shared" si="143"/>
        <v>41817.854999999996</v>
      </c>
      <c r="U1858" s="13">
        <f t="shared" si="144"/>
        <v>41838.854999999996</v>
      </c>
    </row>
    <row r="1859" spans="1:21" ht="43.5" x14ac:dyDescent="0.3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>
        <f t="shared" ref="O1859:O1922" si="145">((E1859)/(D1859))*100</f>
        <v>100</v>
      </c>
      <c r="P1859">
        <f t="shared" ref="P1859:P1922" si="146">ROUNDUP(O1859,0)</f>
        <v>100</v>
      </c>
      <c r="Q1859" s="16">
        <f t="shared" ref="Q1859:Q1922" si="147">E1859/L1859</f>
        <v>136.36363636363637</v>
      </c>
      <c r="R1859" s="9" t="s">
        <v>8330</v>
      </c>
      <c r="S1859" t="s">
        <v>8331</v>
      </c>
      <c r="T1859" s="13">
        <f t="shared" ref="T1859:T1922" si="148">(((J1859/60)/60)/24)+DATE(1970,1,1)</f>
        <v>41864.76866898148</v>
      </c>
      <c r="U1859" s="13">
        <f t="shared" ref="U1859:U1922" si="149">(((I1859/60)/60)/24)+DATE(1970,1,1)</f>
        <v>41894.76866898148</v>
      </c>
    </row>
    <row r="1860" spans="1:21" ht="58" x14ac:dyDescent="0.3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>
        <f t="shared" si="145"/>
        <v>108.74800874800874</v>
      </c>
      <c r="P1860">
        <f t="shared" si="146"/>
        <v>109</v>
      </c>
      <c r="Q1860" s="16">
        <f t="shared" si="147"/>
        <v>40.547315436241611</v>
      </c>
      <c r="R1860" s="9" t="s">
        <v>8330</v>
      </c>
      <c r="S1860" t="s">
        <v>8331</v>
      </c>
      <c r="T1860" s="13">
        <f t="shared" si="148"/>
        <v>40833.200474537036</v>
      </c>
      <c r="U1860" s="13">
        <f t="shared" si="149"/>
        <v>40893.242141203707</v>
      </c>
    </row>
    <row r="1861" spans="1:21" ht="29" x14ac:dyDescent="0.3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>
        <f t="shared" si="145"/>
        <v>131.83333333333334</v>
      </c>
      <c r="P1861">
        <f t="shared" si="146"/>
        <v>132</v>
      </c>
      <c r="Q1861" s="16">
        <f t="shared" si="147"/>
        <v>70.625</v>
      </c>
      <c r="R1861" s="9" t="s">
        <v>8330</v>
      </c>
      <c r="S1861" t="s">
        <v>8331</v>
      </c>
      <c r="T1861" s="13">
        <f t="shared" si="148"/>
        <v>40778.770011574074</v>
      </c>
      <c r="U1861" s="13">
        <f t="shared" si="149"/>
        <v>40808.770011574074</v>
      </c>
    </row>
    <row r="1862" spans="1:21" ht="43.5" x14ac:dyDescent="0.3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>
        <f t="shared" si="145"/>
        <v>133.46666666666667</v>
      </c>
      <c r="P1862">
        <f t="shared" si="146"/>
        <v>134</v>
      </c>
      <c r="Q1862" s="16">
        <f t="shared" si="147"/>
        <v>52.684210526315788</v>
      </c>
      <c r="R1862" s="9" t="s">
        <v>8330</v>
      </c>
      <c r="S1862" t="s">
        <v>8331</v>
      </c>
      <c r="T1862" s="13">
        <f t="shared" si="148"/>
        <v>41655.709305555552</v>
      </c>
      <c r="U1862" s="13">
        <f t="shared" si="149"/>
        <v>41676.709305555552</v>
      </c>
    </row>
    <row r="1863" spans="1:21" ht="43.5" x14ac:dyDescent="0.3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>
        <f t="shared" si="145"/>
        <v>0</v>
      </c>
      <c r="P1863">
        <f t="shared" si="146"/>
        <v>0</v>
      </c>
      <c r="Q1863" s="16" t="e">
        <f t="shared" si="147"/>
        <v>#DIV/0!</v>
      </c>
      <c r="R1863" s="9" t="s">
        <v>8338</v>
      </c>
      <c r="S1863" t="s">
        <v>8340</v>
      </c>
      <c r="T1863" s="13">
        <f t="shared" si="148"/>
        <v>42000.300243055557</v>
      </c>
      <c r="U1863" s="13">
        <f t="shared" si="149"/>
        <v>42030.300243055557</v>
      </c>
    </row>
    <row r="1864" spans="1:21" ht="43.5" x14ac:dyDescent="0.3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>
        <f t="shared" si="145"/>
        <v>8.0833333333333321</v>
      </c>
      <c r="P1864">
        <f t="shared" si="146"/>
        <v>9</v>
      </c>
      <c r="Q1864" s="16">
        <f t="shared" si="147"/>
        <v>90.9375</v>
      </c>
      <c r="R1864" s="9" t="s">
        <v>8338</v>
      </c>
      <c r="S1864" t="s">
        <v>8340</v>
      </c>
      <c r="T1864" s="13">
        <f t="shared" si="148"/>
        <v>42755.492754629624</v>
      </c>
      <c r="U1864" s="13">
        <f t="shared" si="149"/>
        <v>42802.3125</v>
      </c>
    </row>
    <row r="1865" spans="1:21" ht="43.5" x14ac:dyDescent="0.3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>
        <f t="shared" si="145"/>
        <v>0.4</v>
      </c>
      <c r="P1865">
        <f t="shared" si="146"/>
        <v>1</v>
      </c>
      <c r="Q1865" s="16">
        <f t="shared" si="147"/>
        <v>5</v>
      </c>
      <c r="R1865" s="9" t="s">
        <v>8338</v>
      </c>
      <c r="S1865" t="s">
        <v>8340</v>
      </c>
      <c r="T1865" s="13">
        <f t="shared" si="148"/>
        <v>41772.797280092593</v>
      </c>
      <c r="U1865" s="13">
        <f t="shared" si="149"/>
        <v>41802.797280092593</v>
      </c>
    </row>
    <row r="1866" spans="1:21" ht="58" x14ac:dyDescent="0.3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>
        <f t="shared" si="145"/>
        <v>42.892307692307689</v>
      </c>
      <c r="P1866">
        <f t="shared" si="146"/>
        <v>43</v>
      </c>
      <c r="Q1866" s="16">
        <f t="shared" si="147"/>
        <v>58.083333333333336</v>
      </c>
      <c r="R1866" s="9" t="s">
        <v>8338</v>
      </c>
      <c r="S1866" t="s">
        <v>8340</v>
      </c>
      <c r="T1866" s="13">
        <f t="shared" si="148"/>
        <v>41733.716435185182</v>
      </c>
      <c r="U1866" s="13">
        <f t="shared" si="149"/>
        <v>41763.716435185182</v>
      </c>
    </row>
    <row r="1867" spans="1:21" ht="58" x14ac:dyDescent="0.3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>
        <f t="shared" si="145"/>
        <v>3.6363636363636364E-3</v>
      </c>
      <c r="P1867">
        <f t="shared" si="146"/>
        <v>1</v>
      </c>
      <c r="Q1867" s="16">
        <f t="shared" si="147"/>
        <v>2</v>
      </c>
      <c r="R1867" s="9" t="s">
        <v>8338</v>
      </c>
      <c r="S1867" t="s">
        <v>8340</v>
      </c>
      <c r="T1867" s="13">
        <f t="shared" si="148"/>
        <v>42645.367442129631</v>
      </c>
      <c r="U1867" s="13">
        <f t="shared" si="149"/>
        <v>42680.409108796302</v>
      </c>
    </row>
    <row r="1868" spans="1:21" ht="43.5" x14ac:dyDescent="0.3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>
        <f t="shared" si="145"/>
        <v>0.5</v>
      </c>
      <c r="P1868">
        <f t="shared" si="146"/>
        <v>1</v>
      </c>
      <c r="Q1868" s="16">
        <f t="shared" si="147"/>
        <v>62.5</v>
      </c>
      <c r="R1868" s="9" t="s">
        <v>8338</v>
      </c>
      <c r="S1868" t="s">
        <v>8340</v>
      </c>
      <c r="T1868" s="13">
        <f t="shared" si="148"/>
        <v>42742.246493055558</v>
      </c>
      <c r="U1868" s="13">
        <f t="shared" si="149"/>
        <v>42795.166666666672</v>
      </c>
    </row>
    <row r="1869" spans="1:21" ht="43.5" x14ac:dyDescent="0.3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>
        <f t="shared" si="145"/>
        <v>0.05</v>
      </c>
      <c r="P1869">
        <f t="shared" si="146"/>
        <v>1</v>
      </c>
      <c r="Q1869" s="16">
        <f t="shared" si="147"/>
        <v>10</v>
      </c>
      <c r="R1869" s="9" t="s">
        <v>8338</v>
      </c>
      <c r="S1869" t="s">
        <v>8340</v>
      </c>
      <c r="T1869" s="13">
        <f t="shared" si="148"/>
        <v>42649.924907407403</v>
      </c>
      <c r="U1869" s="13">
        <f t="shared" si="149"/>
        <v>42679.924907407403</v>
      </c>
    </row>
    <row r="1870" spans="1:21" ht="43.5" x14ac:dyDescent="0.3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>
        <f t="shared" si="145"/>
        <v>4.8680000000000003</v>
      </c>
      <c r="P1870">
        <f t="shared" si="146"/>
        <v>5</v>
      </c>
      <c r="Q1870" s="16">
        <f t="shared" si="147"/>
        <v>71.588235294117652</v>
      </c>
      <c r="R1870" s="9" t="s">
        <v>8338</v>
      </c>
      <c r="S1870" t="s">
        <v>8340</v>
      </c>
      <c r="T1870" s="13">
        <f t="shared" si="148"/>
        <v>42328.779224537036</v>
      </c>
      <c r="U1870" s="13">
        <f t="shared" si="149"/>
        <v>42353.332638888889</v>
      </c>
    </row>
    <row r="1871" spans="1:21" ht="43.5" x14ac:dyDescent="0.3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>
        <f t="shared" si="145"/>
        <v>0</v>
      </c>
      <c r="P1871">
        <f t="shared" si="146"/>
        <v>0</v>
      </c>
      <c r="Q1871" s="16" t="e">
        <f t="shared" si="147"/>
        <v>#DIV/0!</v>
      </c>
      <c r="R1871" s="9" t="s">
        <v>8338</v>
      </c>
      <c r="S1871" t="s">
        <v>8340</v>
      </c>
      <c r="T1871" s="13">
        <f t="shared" si="148"/>
        <v>42709.002881944441</v>
      </c>
      <c r="U1871" s="13">
        <f t="shared" si="149"/>
        <v>42739.002881944441</v>
      </c>
    </row>
    <row r="1872" spans="1:21" ht="43.5" x14ac:dyDescent="0.3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>
        <f t="shared" si="145"/>
        <v>10.314285714285715</v>
      </c>
      <c r="P1872">
        <f t="shared" si="146"/>
        <v>11</v>
      </c>
      <c r="Q1872" s="16">
        <f t="shared" si="147"/>
        <v>32.81818181818182</v>
      </c>
      <c r="R1872" s="9" t="s">
        <v>8338</v>
      </c>
      <c r="S1872" t="s">
        <v>8340</v>
      </c>
      <c r="T1872" s="13">
        <f t="shared" si="148"/>
        <v>42371.355729166666</v>
      </c>
      <c r="U1872" s="13">
        <f t="shared" si="149"/>
        <v>42400.178472222222</v>
      </c>
    </row>
    <row r="1873" spans="1:21" ht="58" x14ac:dyDescent="0.3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>
        <f t="shared" si="145"/>
        <v>71.784615384615378</v>
      </c>
      <c r="P1873">
        <f t="shared" si="146"/>
        <v>72</v>
      </c>
      <c r="Q1873" s="16">
        <f t="shared" si="147"/>
        <v>49.11578947368421</v>
      </c>
      <c r="R1873" s="9" t="s">
        <v>8338</v>
      </c>
      <c r="S1873" t="s">
        <v>8340</v>
      </c>
      <c r="T1873" s="13">
        <f t="shared" si="148"/>
        <v>41923.783576388887</v>
      </c>
      <c r="U1873" s="13">
        <f t="shared" si="149"/>
        <v>41963.825243055559</v>
      </c>
    </row>
    <row r="1874" spans="1:21" ht="43.5" x14ac:dyDescent="0.3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>
        <f t="shared" si="145"/>
        <v>1.06</v>
      </c>
      <c r="P1874">
        <f t="shared" si="146"/>
        <v>2</v>
      </c>
      <c r="Q1874" s="16">
        <f t="shared" si="147"/>
        <v>16.307692307692307</v>
      </c>
      <c r="R1874" s="9" t="s">
        <v>8338</v>
      </c>
      <c r="S1874" t="s">
        <v>8340</v>
      </c>
      <c r="T1874" s="13">
        <f t="shared" si="148"/>
        <v>42155.129652777774</v>
      </c>
      <c r="U1874" s="13">
        <f t="shared" si="149"/>
        <v>42185.129652777774</v>
      </c>
    </row>
    <row r="1875" spans="1:21" ht="43.5" x14ac:dyDescent="0.3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>
        <f t="shared" si="145"/>
        <v>0.44999999999999996</v>
      </c>
      <c r="P1875">
        <f t="shared" si="146"/>
        <v>1</v>
      </c>
      <c r="Q1875" s="16">
        <f t="shared" si="147"/>
        <v>18</v>
      </c>
      <c r="R1875" s="9" t="s">
        <v>8338</v>
      </c>
      <c r="S1875" t="s">
        <v>8340</v>
      </c>
      <c r="T1875" s="13">
        <f t="shared" si="148"/>
        <v>42164.615856481483</v>
      </c>
      <c r="U1875" s="13">
        <f t="shared" si="149"/>
        <v>42193.697916666672</v>
      </c>
    </row>
    <row r="1876" spans="1:21" ht="58" x14ac:dyDescent="0.3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>
        <f t="shared" si="145"/>
        <v>1.6250000000000001E-2</v>
      </c>
      <c r="P1876">
        <f t="shared" si="146"/>
        <v>1</v>
      </c>
      <c r="Q1876" s="16">
        <f t="shared" si="147"/>
        <v>13</v>
      </c>
      <c r="R1876" s="9" t="s">
        <v>8338</v>
      </c>
      <c r="S1876" t="s">
        <v>8340</v>
      </c>
      <c r="T1876" s="13">
        <f t="shared" si="148"/>
        <v>42529.969131944439</v>
      </c>
      <c r="U1876" s="13">
        <f t="shared" si="149"/>
        <v>42549.969131944439</v>
      </c>
    </row>
    <row r="1877" spans="1:21" ht="43.5" x14ac:dyDescent="0.3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>
        <f t="shared" si="145"/>
        <v>0.51</v>
      </c>
      <c r="P1877">
        <f t="shared" si="146"/>
        <v>1</v>
      </c>
      <c r="Q1877" s="16">
        <f t="shared" si="147"/>
        <v>17</v>
      </c>
      <c r="R1877" s="9" t="s">
        <v>8338</v>
      </c>
      <c r="S1877" t="s">
        <v>8340</v>
      </c>
      <c r="T1877" s="13">
        <f t="shared" si="148"/>
        <v>42528.899398148147</v>
      </c>
      <c r="U1877" s="13">
        <f t="shared" si="149"/>
        <v>42588.899398148147</v>
      </c>
    </row>
    <row r="1878" spans="1:21" ht="43.5" x14ac:dyDescent="0.3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>
        <f t="shared" si="145"/>
        <v>0</v>
      </c>
      <c r="P1878">
        <f t="shared" si="146"/>
        <v>0</v>
      </c>
      <c r="Q1878" s="16" t="e">
        <f t="shared" si="147"/>
        <v>#DIV/0!</v>
      </c>
      <c r="R1878" s="9" t="s">
        <v>8338</v>
      </c>
      <c r="S1878" t="s">
        <v>8340</v>
      </c>
      <c r="T1878" s="13">
        <f t="shared" si="148"/>
        <v>41776.284780092588</v>
      </c>
      <c r="U1878" s="13">
        <f t="shared" si="149"/>
        <v>41806.284780092588</v>
      </c>
    </row>
    <row r="1879" spans="1:21" ht="43.5" x14ac:dyDescent="0.3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>
        <f t="shared" si="145"/>
        <v>0</v>
      </c>
      <c r="P1879">
        <f t="shared" si="146"/>
        <v>0</v>
      </c>
      <c r="Q1879" s="16" t="e">
        <f t="shared" si="147"/>
        <v>#DIV/0!</v>
      </c>
      <c r="R1879" s="9" t="s">
        <v>8338</v>
      </c>
      <c r="S1879" t="s">
        <v>8340</v>
      </c>
      <c r="T1879" s="13">
        <f t="shared" si="148"/>
        <v>42035.029224537036</v>
      </c>
      <c r="U1879" s="13">
        <f t="shared" si="149"/>
        <v>42064.029224537036</v>
      </c>
    </row>
    <row r="1880" spans="1:21" ht="58" x14ac:dyDescent="0.3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>
        <f t="shared" si="145"/>
        <v>0</v>
      </c>
      <c r="P1880">
        <f t="shared" si="146"/>
        <v>0</v>
      </c>
      <c r="Q1880" s="16" t="e">
        <f t="shared" si="147"/>
        <v>#DIV/0!</v>
      </c>
      <c r="R1880" s="9" t="s">
        <v>8338</v>
      </c>
      <c r="S1880" t="s">
        <v>8340</v>
      </c>
      <c r="T1880" s="13">
        <f t="shared" si="148"/>
        <v>41773.008738425924</v>
      </c>
      <c r="U1880" s="13">
        <f t="shared" si="149"/>
        <v>41803.008738425924</v>
      </c>
    </row>
    <row r="1881" spans="1:21" ht="43.5" x14ac:dyDescent="0.3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>
        <f t="shared" si="145"/>
        <v>0.12</v>
      </c>
      <c r="P1881">
        <f t="shared" si="146"/>
        <v>1</v>
      </c>
      <c r="Q1881" s="16">
        <f t="shared" si="147"/>
        <v>3</v>
      </c>
      <c r="R1881" s="9" t="s">
        <v>8338</v>
      </c>
      <c r="S1881" t="s">
        <v>8340</v>
      </c>
      <c r="T1881" s="13">
        <f t="shared" si="148"/>
        <v>42413.649641203709</v>
      </c>
      <c r="U1881" s="13">
        <f t="shared" si="149"/>
        <v>42443.607974537037</v>
      </c>
    </row>
    <row r="1882" spans="1:21" ht="29" x14ac:dyDescent="0.3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>
        <f t="shared" si="145"/>
        <v>20.080000000000002</v>
      </c>
      <c r="P1882">
        <f t="shared" si="146"/>
        <v>21</v>
      </c>
      <c r="Q1882" s="16">
        <f t="shared" si="147"/>
        <v>41.833333333333336</v>
      </c>
      <c r="R1882" s="9" t="s">
        <v>8338</v>
      </c>
      <c r="S1882" t="s">
        <v>8340</v>
      </c>
      <c r="T1882" s="13">
        <f t="shared" si="148"/>
        <v>42430.566898148143</v>
      </c>
      <c r="U1882" s="13">
        <f t="shared" si="149"/>
        <v>42459.525231481486</v>
      </c>
    </row>
    <row r="1883" spans="1:21" ht="43.5" x14ac:dyDescent="0.3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>
        <f t="shared" si="145"/>
        <v>172.68449999999999</v>
      </c>
      <c r="P1883">
        <f t="shared" si="146"/>
        <v>173</v>
      </c>
      <c r="Q1883" s="16">
        <f t="shared" si="147"/>
        <v>49.338428571428572</v>
      </c>
      <c r="R1883" s="9" t="s">
        <v>8330</v>
      </c>
      <c r="S1883" t="s">
        <v>8334</v>
      </c>
      <c r="T1883" s="13">
        <f t="shared" si="148"/>
        <v>42043.152650462958</v>
      </c>
      <c r="U1883" s="13">
        <f t="shared" si="149"/>
        <v>42073.110983796301</v>
      </c>
    </row>
    <row r="1884" spans="1:21" ht="58" x14ac:dyDescent="0.3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>
        <f t="shared" si="145"/>
        <v>100.8955223880597</v>
      </c>
      <c r="P1884">
        <f t="shared" si="146"/>
        <v>101</v>
      </c>
      <c r="Q1884" s="16">
        <f t="shared" si="147"/>
        <v>41.728395061728392</v>
      </c>
      <c r="R1884" s="9" t="s">
        <v>8330</v>
      </c>
      <c r="S1884" t="s">
        <v>8334</v>
      </c>
      <c r="T1884" s="13">
        <f t="shared" si="148"/>
        <v>41067.949212962965</v>
      </c>
      <c r="U1884" s="13">
        <f t="shared" si="149"/>
        <v>41100.991666666669</v>
      </c>
    </row>
    <row r="1885" spans="1:21" ht="43.5" x14ac:dyDescent="0.3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>
        <f t="shared" si="145"/>
        <v>104.8048048048048</v>
      </c>
      <c r="P1885">
        <f t="shared" si="146"/>
        <v>105</v>
      </c>
      <c r="Q1885" s="16">
        <f t="shared" si="147"/>
        <v>32.71875</v>
      </c>
      <c r="R1885" s="9" t="s">
        <v>8330</v>
      </c>
      <c r="S1885" t="s">
        <v>8334</v>
      </c>
      <c r="T1885" s="13">
        <f t="shared" si="148"/>
        <v>40977.948009259257</v>
      </c>
      <c r="U1885" s="13">
        <f t="shared" si="149"/>
        <v>41007.906342592592</v>
      </c>
    </row>
    <row r="1886" spans="1:21" ht="43.5" x14ac:dyDescent="0.3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>
        <f t="shared" si="145"/>
        <v>135.1</v>
      </c>
      <c r="P1886">
        <f t="shared" si="146"/>
        <v>136</v>
      </c>
      <c r="Q1886" s="16">
        <f t="shared" si="147"/>
        <v>51.96153846153846</v>
      </c>
      <c r="R1886" s="9" t="s">
        <v>8330</v>
      </c>
      <c r="S1886" t="s">
        <v>8334</v>
      </c>
      <c r="T1886" s="13">
        <f t="shared" si="148"/>
        <v>41205.198321759257</v>
      </c>
      <c r="U1886" s="13">
        <f t="shared" si="149"/>
        <v>41240.5</v>
      </c>
    </row>
    <row r="1887" spans="1:21" ht="43.5" x14ac:dyDescent="0.3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>
        <f t="shared" si="145"/>
        <v>116.32786885245903</v>
      </c>
      <c r="P1887">
        <f t="shared" si="146"/>
        <v>117</v>
      </c>
      <c r="Q1887" s="16">
        <f t="shared" si="147"/>
        <v>50.685714285714283</v>
      </c>
      <c r="R1887" s="9" t="s">
        <v>8330</v>
      </c>
      <c r="S1887" t="s">
        <v>8334</v>
      </c>
      <c r="T1887" s="13">
        <f t="shared" si="148"/>
        <v>41099.093865740739</v>
      </c>
      <c r="U1887" s="13">
        <f t="shared" si="149"/>
        <v>41131.916666666664</v>
      </c>
    </row>
    <row r="1888" spans="1:21" ht="43.5" x14ac:dyDescent="0.3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>
        <f t="shared" si="145"/>
        <v>102.08333333333333</v>
      </c>
      <c r="P1888">
        <f t="shared" si="146"/>
        <v>103</v>
      </c>
      <c r="Q1888" s="16">
        <f t="shared" si="147"/>
        <v>42.241379310344826</v>
      </c>
      <c r="R1888" s="9" t="s">
        <v>8330</v>
      </c>
      <c r="S1888" t="s">
        <v>8334</v>
      </c>
      <c r="T1888" s="13">
        <f t="shared" si="148"/>
        <v>41925.906689814816</v>
      </c>
      <c r="U1888" s="13">
        <f t="shared" si="149"/>
        <v>41955.94835648148</v>
      </c>
    </row>
    <row r="1889" spans="1:21" ht="43.5" x14ac:dyDescent="0.3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>
        <f t="shared" si="145"/>
        <v>111.16666666666666</v>
      </c>
      <c r="P1889">
        <f t="shared" si="146"/>
        <v>112</v>
      </c>
      <c r="Q1889" s="16">
        <f t="shared" si="147"/>
        <v>416.875</v>
      </c>
      <c r="R1889" s="9" t="s">
        <v>8330</v>
      </c>
      <c r="S1889" t="s">
        <v>8334</v>
      </c>
      <c r="T1889" s="13">
        <f t="shared" si="148"/>
        <v>42323.800138888888</v>
      </c>
      <c r="U1889" s="13">
        <f t="shared" si="149"/>
        <v>42341.895833333328</v>
      </c>
    </row>
    <row r="1890" spans="1:21" ht="58" x14ac:dyDescent="0.3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>
        <f t="shared" si="145"/>
        <v>166.08</v>
      </c>
      <c r="P1890">
        <f t="shared" si="146"/>
        <v>167</v>
      </c>
      <c r="Q1890" s="16">
        <f t="shared" si="147"/>
        <v>46.651685393258425</v>
      </c>
      <c r="R1890" s="9" t="s">
        <v>8330</v>
      </c>
      <c r="S1890" t="s">
        <v>8334</v>
      </c>
      <c r="T1890" s="13">
        <f t="shared" si="148"/>
        <v>40299.239953703705</v>
      </c>
      <c r="U1890" s="13">
        <f t="shared" si="149"/>
        <v>40330.207638888889</v>
      </c>
    </row>
    <row r="1891" spans="1:21" ht="43.5" x14ac:dyDescent="0.3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>
        <f t="shared" si="145"/>
        <v>106.60000000000001</v>
      </c>
      <c r="P1891">
        <f t="shared" si="146"/>
        <v>107</v>
      </c>
      <c r="Q1891" s="16">
        <f t="shared" si="147"/>
        <v>48.454545454545453</v>
      </c>
      <c r="R1891" s="9" t="s">
        <v>8330</v>
      </c>
      <c r="S1891" t="s">
        <v>8334</v>
      </c>
      <c r="T1891" s="13">
        <f t="shared" si="148"/>
        <v>41299.793356481481</v>
      </c>
      <c r="U1891" s="13">
        <f t="shared" si="149"/>
        <v>41344.751689814817</v>
      </c>
    </row>
    <row r="1892" spans="1:21" ht="43.5" x14ac:dyDescent="0.3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>
        <f t="shared" si="145"/>
        <v>144.58441666666667</v>
      </c>
      <c r="P1892">
        <f t="shared" si="146"/>
        <v>145</v>
      </c>
      <c r="Q1892" s="16">
        <f t="shared" si="147"/>
        <v>70.5289837398374</v>
      </c>
      <c r="R1892" s="9" t="s">
        <v>8330</v>
      </c>
      <c r="S1892" t="s">
        <v>8334</v>
      </c>
      <c r="T1892" s="13">
        <f t="shared" si="148"/>
        <v>41228.786203703705</v>
      </c>
      <c r="U1892" s="13">
        <f t="shared" si="149"/>
        <v>41258.786203703705</v>
      </c>
    </row>
    <row r="1893" spans="1:21" ht="58" x14ac:dyDescent="0.3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>
        <f t="shared" si="145"/>
        <v>105.55000000000001</v>
      </c>
      <c r="P1893">
        <f t="shared" si="146"/>
        <v>106</v>
      </c>
      <c r="Q1893" s="16">
        <f t="shared" si="147"/>
        <v>87.958333333333329</v>
      </c>
      <c r="R1893" s="9" t="s">
        <v>8330</v>
      </c>
      <c r="S1893" t="s">
        <v>8334</v>
      </c>
      <c r="T1893" s="13">
        <f t="shared" si="148"/>
        <v>40335.798078703701</v>
      </c>
      <c r="U1893" s="13">
        <f t="shared" si="149"/>
        <v>40381.25</v>
      </c>
    </row>
    <row r="1894" spans="1:21" ht="43.5" x14ac:dyDescent="0.3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>
        <f t="shared" si="145"/>
        <v>136.60000000000002</v>
      </c>
      <c r="P1894">
        <f t="shared" si="146"/>
        <v>137</v>
      </c>
      <c r="Q1894" s="16">
        <f t="shared" si="147"/>
        <v>26.26923076923077</v>
      </c>
      <c r="R1894" s="9" t="s">
        <v>8330</v>
      </c>
      <c r="S1894" t="s">
        <v>8334</v>
      </c>
      <c r="T1894" s="13">
        <f t="shared" si="148"/>
        <v>40671.637511574074</v>
      </c>
      <c r="U1894" s="13">
        <f t="shared" si="149"/>
        <v>40701.637511574074</v>
      </c>
    </row>
    <row r="1895" spans="1:21" ht="43.5" x14ac:dyDescent="0.3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>
        <f t="shared" si="145"/>
        <v>104</v>
      </c>
      <c r="P1895">
        <f t="shared" si="146"/>
        <v>104</v>
      </c>
      <c r="Q1895" s="16">
        <f t="shared" si="147"/>
        <v>57.777777777777779</v>
      </c>
      <c r="R1895" s="9" t="s">
        <v>8330</v>
      </c>
      <c r="S1895" t="s">
        <v>8334</v>
      </c>
      <c r="T1895" s="13">
        <f t="shared" si="148"/>
        <v>40632.94195601852</v>
      </c>
      <c r="U1895" s="13">
        <f t="shared" si="149"/>
        <v>40649.165972222225</v>
      </c>
    </row>
    <row r="1896" spans="1:21" ht="29" x14ac:dyDescent="0.3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>
        <f t="shared" si="145"/>
        <v>114.5</v>
      </c>
      <c r="P1896">
        <f t="shared" si="146"/>
        <v>115</v>
      </c>
      <c r="Q1896" s="16">
        <f t="shared" si="147"/>
        <v>57.25</v>
      </c>
      <c r="R1896" s="9" t="s">
        <v>8330</v>
      </c>
      <c r="S1896" t="s">
        <v>8334</v>
      </c>
      <c r="T1896" s="13">
        <f t="shared" si="148"/>
        <v>40920.904895833337</v>
      </c>
      <c r="U1896" s="13">
        <f t="shared" si="149"/>
        <v>40951.904895833337</v>
      </c>
    </row>
    <row r="1897" spans="1:21" ht="58" x14ac:dyDescent="0.3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>
        <f t="shared" si="145"/>
        <v>101.71957671957672</v>
      </c>
      <c r="P1897">
        <f t="shared" si="146"/>
        <v>102</v>
      </c>
      <c r="Q1897" s="16">
        <f t="shared" si="147"/>
        <v>196.34042553191489</v>
      </c>
      <c r="R1897" s="9" t="s">
        <v>8330</v>
      </c>
      <c r="S1897" t="s">
        <v>8334</v>
      </c>
      <c r="T1897" s="13">
        <f t="shared" si="148"/>
        <v>42267.746782407412</v>
      </c>
      <c r="U1897" s="13">
        <f t="shared" si="149"/>
        <v>42297.746782407412</v>
      </c>
    </row>
    <row r="1898" spans="1:21" ht="43.5" x14ac:dyDescent="0.3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>
        <f t="shared" si="145"/>
        <v>123.94678492239468</v>
      </c>
      <c r="P1898">
        <f t="shared" si="146"/>
        <v>124</v>
      </c>
      <c r="Q1898" s="16">
        <f t="shared" si="147"/>
        <v>43</v>
      </c>
      <c r="R1898" s="9" t="s">
        <v>8330</v>
      </c>
      <c r="S1898" t="s">
        <v>8334</v>
      </c>
      <c r="T1898" s="13">
        <f t="shared" si="148"/>
        <v>40981.710243055553</v>
      </c>
      <c r="U1898" s="13">
        <f t="shared" si="149"/>
        <v>41011.710243055553</v>
      </c>
    </row>
    <row r="1899" spans="1:21" ht="43.5" x14ac:dyDescent="0.3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>
        <f t="shared" si="145"/>
        <v>102.45669291338582</v>
      </c>
      <c r="P1899">
        <f t="shared" si="146"/>
        <v>103</v>
      </c>
      <c r="Q1899" s="16">
        <f t="shared" si="147"/>
        <v>35.551912568306008</v>
      </c>
      <c r="R1899" s="9" t="s">
        <v>8330</v>
      </c>
      <c r="S1899" t="s">
        <v>8334</v>
      </c>
      <c r="T1899" s="13">
        <f t="shared" si="148"/>
        <v>41680.583402777782</v>
      </c>
      <c r="U1899" s="13">
        <f t="shared" si="149"/>
        <v>41702.875</v>
      </c>
    </row>
    <row r="1900" spans="1:21" ht="43.5" x14ac:dyDescent="0.3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>
        <f t="shared" si="145"/>
        <v>144.5</v>
      </c>
      <c r="P1900">
        <f t="shared" si="146"/>
        <v>145</v>
      </c>
      <c r="Q1900" s="16">
        <f t="shared" si="147"/>
        <v>68.80952380952381</v>
      </c>
      <c r="R1900" s="9" t="s">
        <v>8330</v>
      </c>
      <c r="S1900" t="s">
        <v>8334</v>
      </c>
      <c r="T1900" s="13">
        <f t="shared" si="148"/>
        <v>42366.192974537036</v>
      </c>
      <c r="U1900" s="13">
        <f t="shared" si="149"/>
        <v>42401.75</v>
      </c>
    </row>
    <row r="1901" spans="1:21" ht="43.5" x14ac:dyDescent="0.3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>
        <f t="shared" si="145"/>
        <v>133.33333333333331</v>
      </c>
      <c r="P1901">
        <f t="shared" si="146"/>
        <v>134</v>
      </c>
      <c r="Q1901" s="16">
        <f t="shared" si="147"/>
        <v>28.571428571428573</v>
      </c>
      <c r="R1901" s="9" t="s">
        <v>8330</v>
      </c>
      <c r="S1901" t="s">
        <v>8334</v>
      </c>
      <c r="T1901" s="13">
        <f t="shared" si="148"/>
        <v>42058.941736111112</v>
      </c>
      <c r="U1901" s="13">
        <f t="shared" si="149"/>
        <v>42088.90006944444</v>
      </c>
    </row>
    <row r="1902" spans="1:21" ht="58" x14ac:dyDescent="0.3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>
        <f t="shared" si="145"/>
        <v>109.3644</v>
      </c>
      <c r="P1902">
        <f t="shared" si="146"/>
        <v>110</v>
      </c>
      <c r="Q1902" s="16">
        <f t="shared" si="147"/>
        <v>50.631666666666668</v>
      </c>
      <c r="R1902" s="9" t="s">
        <v>8330</v>
      </c>
      <c r="S1902" t="s">
        <v>8334</v>
      </c>
      <c r="T1902" s="13">
        <f t="shared" si="148"/>
        <v>41160.871886574074</v>
      </c>
      <c r="U1902" s="13">
        <f t="shared" si="149"/>
        <v>41188.415972222225</v>
      </c>
    </row>
    <row r="1903" spans="1:21" ht="43.5" x14ac:dyDescent="0.3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>
        <f t="shared" si="145"/>
        <v>2.6969696969696968</v>
      </c>
      <c r="P1903">
        <f t="shared" si="146"/>
        <v>3</v>
      </c>
      <c r="Q1903" s="16">
        <f t="shared" si="147"/>
        <v>106.8</v>
      </c>
      <c r="R1903" s="9" t="s">
        <v>8324</v>
      </c>
      <c r="S1903" t="s">
        <v>8353</v>
      </c>
      <c r="T1903" s="13">
        <f t="shared" si="148"/>
        <v>42116.54315972222</v>
      </c>
      <c r="U1903" s="13">
        <f t="shared" si="149"/>
        <v>42146.541666666672</v>
      </c>
    </row>
    <row r="1904" spans="1:21" ht="58" x14ac:dyDescent="0.3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>
        <f t="shared" si="145"/>
        <v>1.2</v>
      </c>
      <c r="P1904">
        <f t="shared" si="146"/>
        <v>2</v>
      </c>
      <c r="Q1904" s="16">
        <f t="shared" si="147"/>
        <v>4</v>
      </c>
      <c r="R1904" s="9" t="s">
        <v>8324</v>
      </c>
      <c r="S1904" t="s">
        <v>8353</v>
      </c>
      <c r="T1904" s="13">
        <f t="shared" si="148"/>
        <v>42037.789895833332</v>
      </c>
      <c r="U1904" s="13">
        <f t="shared" si="149"/>
        <v>42067.789895833332</v>
      </c>
    </row>
    <row r="1905" spans="1:21" ht="43.5" x14ac:dyDescent="0.3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>
        <f t="shared" si="145"/>
        <v>46.6</v>
      </c>
      <c r="P1905">
        <f t="shared" si="146"/>
        <v>47</v>
      </c>
      <c r="Q1905" s="16">
        <f t="shared" si="147"/>
        <v>34.097560975609753</v>
      </c>
      <c r="R1905" s="9" t="s">
        <v>8324</v>
      </c>
      <c r="S1905" t="s">
        <v>8353</v>
      </c>
      <c r="T1905" s="13">
        <f t="shared" si="148"/>
        <v>42702.770729166667</v>
      </c>
      <c r="U1905" s="13">
        <f t="shared" si="149"/>
        <v>42762.770729166667</v>
      </c>
    </row>
    <row r="1906" spans="1:21" ht="43.5" x14ac:dyDescent="0.3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>
        <f t="shared" si="145"/>
        <v>0.1</v>
      </c>
      <c r="P1906">
        <f t="shared" si="146"/>
        <v>1</v>
      </c>
      <c r="Q1906" s="16">
        <f t="shared" si="147"/>
        <v>25</v>
      </c>
      <c r="R1906" s="9" t="s">
        <v>8324</v>
      </c>
      <c r="S1906" t="s">
        <v>8353</v>
      </c>
      <c r="T1906" s="13">
        <f t="shared" si="148"/>
        <v>42326.685428240744</v>
      </c>
      <c r="U1906" s="13">
        <f t="shared" si="149"/>
        <v>42371.685428240744</v>
      </c>
    </row>
    <row r="1907" spans="1:21" ht="58" x14ac:dyDescent="0.3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>
        <f t="shared" si="145"/>
        <v>0.16800000000000001</v>
      </c>
      <c r="P1907">
        <f t="shared" si="146"/>
        <v>1</v>
      </c>
      <c r="Q1907" s="16">
        <f t="shared" si="147"/>
        <v>10.5</v>
      </c>
      <c r="R1907" s="9" t="s">
        <v>8324</v>
      </c>
      <c r="S1907" t="s">
        <v>8353</v>
      </c>
      <c r="T1907" s="13">
        <f t="shared" si="148"/>
        <v>41859.925856481481</v>
      </c>
      <c r="U1907" s="13">
        <f t="shared" si="149"/>
        <v>41889.925856481481</v>
      </c>
    </row>
    <row r="1908" spans="1:21" ht="43.5" x14ac:dyDescent="0.3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>
        <f t="shared" si="145"/>
        <v>42.76</v>
      </c>
      <c r="P1908">
        <f t="shared" si="146"/>
        <v>43</v>
      </c>
      <c r="Q1908" s="16">
        <f t="shared" si="147"/>
        <v>215.95959595959596</v>
      </c>
      <c r="R1908" s="9" t="s">
        <v>8324</v>
      </c>
      <c r="S1908" t="s">
        <v>8353</v>
      </c>
      <c r="T1908" s="13">
        <f t="shared" si="148"/>
        <v>42514.671099537038</v>
      </c>
      <c r="U1908" s="13">
        <f t="shared" si="149"/>
        <v>42544.671099537038</v>
      </c>
    </row>
    <row r="1909" spans="1:21" ht="43.5" x14ac:dyDescent="0.3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>
        <f t="shared" si="145"/>
        <v>0.28333333333333333</v>
      </c>
      <c r="P1909">
        <f t="shared" si="146"/>
        <v>1</v>
      </c>
      <c r="Q1909" s="16">
        <f t="shared" si="147"/>
        <v>21.25</v>
      </c>
      <c r="R1909" s="9" t="s">
        <v>8324</v>
      </c>
      <c r="S1909" t="s">
        <v>8353</v>
      </c>
      <c r="T1909" s="13">
        <f t="shared" si="148"/>
        <v>41767.587094907409</v>
      </c>
      <c r="U1909" s="13">
        <f t="shared" si="149"/>
        <v>41782.587094907409</v>
      </c>
    </row>
    <row r="1910" spans="1:21" ht="58" x14ac:dyDescent="0.3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>
        <f t="shared" si="145"/>
        <v>1.7319999999999998</v>
      </c>
      <c r="P1910">
        <f t="shared" si="146"/>
        <v>2</v>
      </c>
      <c r="Q1910" s="16">
        <f t="shared" si="147"/>
        <v>108.25</v>
      </c>
      <c r="R1910" s="9" t="s">
        <v>8324</v>
      </c>
      <c r="S1910" t="s">
        <v>8353</v>
      </c>
      <c r="T1910" s="13">
        <f t="shared" si="148"/>
        <v>42703.917824074073</v>
      </c>
      <c r="U1910" s="13">
        <f t="shared" si="149"/>
        <v>42733.917824074073</v>
      </c>
    </row>
    <row r="1911" spans="1:21" ht="43.5" x14ac:dyDescent="0.3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>
        <f t="shared" si="145"/>
        <v>14.111428571428572</v>
      </c>
      <c r="P1911">
        <f t="shared" si="146"/>
        <v>15</v>
      </c>
      <c r="Q1911" s="16">
        <f t="shared" si="147"/>
        <v>129.97368421052633</v>
      </c>
      <c r="R1911" s="9" t="s">
        <v>8324</v>
      </c>
      <c r="S1911" t="s">
        <v>8353</v>
      </c>
      <c r="T1911" s="13">
        <f t="shared" si="148"/>
        <v>41905.429155092592</v>
      </c>
      <c r="U1911" s="13">
        <f t="shared" si="149"/>
        <v>41935.429155092592</v>
      </c>
    </row>
    <row r="1912" spans="1:21" ht="43.5" x14ac:dyDescent="0.3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>
        <f t="shared" si="145"/>
        <v>39.395294117647055</v>
      </c>
      <c r="P1912">
        <f t="shared" si="146"/>
        <v>40</v>
      </c>
      <c r="Q1912" s="16">
        <f t="shared" si="147"/>
        <v>117.49473684210527</v>
      </c>
      <c r="R1912" s="9" t="s">
        <v>8324</v>
      </c>
      <c r="S1912" t="s">
        <v>8353</v>
      </c>
      <c r="T1912" s="13">
        <f t="shared" si="148"/>
        <v>42264.963159722218</v>
      </c>
      <c r="U1912" s="13">
        <f t="shared" si="149"/>
        <v>42308.947916666672</v>
      </c>
    </row>
    <row r="1913" spans="1:21" ht="58" x14ac:dyDescent="0.3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>
        <f t="shared" si="145"/>
        <v>2.3529411764705882E-2</v>
      </c>
      <c r="P1913">
        <f t="shared" si="146"/>
        <v>1</v>
      </c>
      <c r="Q1913" s="16">
        <f t="shared" si="147"/>
        <v>10</v>
      </c>
      <c r="R1913" s="9" t="s">
        <v>8324</v>
      </c>
      <c r="S1913" t="s">
        <v>8353</v>
      </c>
      <c r="T1913" s="13">
        <f t="shared" si="148"/>
        <v>41830.033958333333</v>
      </c>
      <c r="U1913" s="13">
        <f t="shared" si="149"/>
        <v>41860.033958333333</v>
      </c>
    </row>
    <row r="1914" spans="1:21" ht="43.5" x14ac:dyDescent="0.3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>
        <f t="shared" si="145"/>
        <v>59.3</v>
      </c>
      <c r="P1914">
        <f t="shared" si="146"/>
        <v>60</v>
      </c>
      <c r="Q1914" s="16">
        <f t="shared" si="147"/>
        <v>70.595238095238102</v>
      </c>
      <c r="R1914" s="9" t="s">
        <v>8324</v>
      </c>
      <c r="S1914" t="s">
        <v>8353</v>
      </c>
      <c r="T1914" s="13">
        <f t="shared" si="148"/>
        <v>42129.226388888885</v>
      </c>
      <c r="U1914" s="13">
        <f t="shared" si="149"/>
        <v>42159.226388888885</v>
      </c>
    </row>
    <row r="1915" spans="1:21" ht="29" x14ac:dyDescent="0.3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>
        <f t="shared" si="145"/>
        <v>1.3270833333333334</v>
      </c>
      <c r="P1915">
        <f t="shared" si="146"/>
        <v>2</v>
      </c>
      <c r="Q1915" s="16">
        <f t="shared" si="147"/>
        <v>24.5</v>
      </c>
      <c r="R1915" s="9" t="s">
        <v>8324</v>
      </c>
      <c r="S1915" t="s">
        <v>8353</v>
      </c>
      <c r="T1915" s="13">
        <f t="shared" si="148"/>
        <v>41890.511319444442</v>
      </c>
      <c r="U1915" s="13">
        <f t="shared" si="149"/>
        <v>41920.511319444442</v>
      </c>
    </row>
    <row r="1916" spans="1:21" ht="43.5" x14ac:dyDescent="0.3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>
        <f t="shared" si="145"/>
        <v>9.0090090090090094</v>
      </c>
      <c r="P1916">
        <f t="shared" si="146"/>
        <v>10</v>
      </c>
      <c r="Q1916" s="16">
        <f t="shared" si="147"/>
        <v>30</v>
      </c>
      <c r="R1916" s="9" t="s">
        <v>8324</v>
      </c>
      <c r="S1916" t="s">
        <v>8353</v>
      </c>
      <c r="T1916" s="13">
        <f t="shared" si="148"/>
        <v>41929.174456018518</v>
      </c>
      <c r="U1916" s="13">
        <f t="shared" si="149"/>
        <v>41944.165972222225</v>
      </c>
    </row>
    <row r="1917" spans="1:21" ht="43.5" x14ac:dyDescent="0.3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>
        <f t="shared" si="145"/>
        <v>1.6</v>
      </c>
      <c r="P1917">
        <f t="shared" si="146"/>
        <v>2</v>
      </c>
      <c r="Q1917" s="16">
        <f t="shared" si="147"/>
        <v>2</v>
      </c>
      <c r="R1917" s="9" t="s">
        <v>8324</v>
      </c>
      <c r="S1917" t="s">
        <v>8353</v>
      </c>
      <c r="T1917" s="13">
        <f t="shared" si="148"/>
        <v>41864.04886574074</v>
      </c>
      <c r="U1917" s="13">
        <f t="shared" si="149"/>
        <v>41884.04886574074</v>
      </c>
    </row>
    <row r="1918" spans="1:21" ht="29" x14ac:dyDescent="0.3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>
        <f t="shared" si="145"/>
        <v>0.51</v>
      </c>
      <c r="P1918">
        <f t="shared" si="146"/>
        <v>1</v>
      </c>
      <c r="Q1918" s="16">
        <f t="shared" si="147"/>
        <v>17</v>
      </c>
      <c r="R1918" s="9" t="s">
        <v>8324</v>
      </c>
      <c r="S1918" t="s">
        <v>8353</v>
      </c>
      <c r="T1918" s="13">
        <f t="shared" si="148"/>
        <v>42656.717303240745</v>
      </c>
      <c r="U1918" s="13">
        <f t="shared" si="149"/>
        <v>42681.758969907409</v>
      </c>
    </row>
    <row r="1919" spans="1:21" ht="29" x14ac:dyDescent="0.3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>
        <f t="shared" si="145"/>
        <v>52.570512820512818</v>
      </c>
      <c r="P1919">
        <f t="shared" si="146"/>
        <v>53</v>
      </c>
      <c r="Q1919" s="16">
        <f t="shared" si="147"/>
        <v>2928.9285714285716</v>
      </c>
      <c r="R1919" s="9" t="s">
        <v>8324</v>
      </c>
      <c r="S1919" t="s">
        <v>8353</v>
      </c>
      <c r="T1919" s="13">
        <f t="shared" si="148"/>
        <v>42746.270057870366</v>
      </c>
      <c r="U1919" s="13">
        <f t="shared" si="149"/>
        <v>42776.270057870366</v>
      </c>
    </row>
    <row r="1920" spans="1:21" ht="43.5" x14ac:dyDescent="0.3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>
        <f t="shared" si="145"/>
        <v>1.04</v>
      </c>
      <c r="P1920">
        <f t="shared" si="146"/>
        <v>2</v>
      </c>
      <c r="Q1920" s="16">
        <f t="shared" si="147"/>
        <v>28.888888888888889</v>
      </c>
      <c r="R1920" s="9" t="s">
        <v>8324</v>
      </c>
      <c r="S1920" t="s">
        <v>8353</v>
      </c>
      <c r="T1920" s="13">
        <f t="shared" si="148"/>
        <v>41828.789942129632</v>
      </c>
      <c r="U1920" s="13">
        <f t="shared" si="149"/>
        <v>41863.789942129632</v>
      </c>
    </row>
    <row r="1921" spans="1:21" ht="58" x14ac:dyDescent="0.3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>
        <f t="shared" si="145"/>
        <v>47.4</v>
      </c>
      <c r="P1921">
        <f t="shared" si="146"/>
        <v>48</v>
      </c>
      <c r="Q1921" s="16">
        <f t="shared" si="147"/>
        <v>29.625</v>
      </c>
      <c r="R1921" s="9" t="s">
        <v>8324</v>
      </c>
      <c r="S1921" t="s">
        <v>8353</v>
      </c>
      <c r="T1921" s="13">
        <f t="shared" si="148"/>
        <v>42113.875567129624</v>
      </c>
      <c r="U1921" s="13">
        <f t="shared" si="149"/>
        <v>42143.875567129624</v>
      </c>
    </row>
    <row r="1922" spans="1:21" ht="43.5" x14ac:dyDescent="0.3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>
        <f t="shared" si="145"/>
        <v>43.03</v>
      </c>
      <c r="P1922">
        <f t="shared" si="146"/>
        <v>44</v>
      </c>
      <c r="Q1922" s="16">
        <f t="shared" si="147"/>
        <v>40.980952380952381</v>
      </c>
      <c r="R1922" s="9" t="s">
        <v>8324</v>
      </c>
      <c r="S1922" t="s">
        <v>8353</v>
      </c>
      <c r="T1922" s="13">
        <f t="shared" si="148"/>
        <v>42270.875706018516</v>
      </c>
      <c r="U1922" s="13">
        <f t="shared" si="149"/>
        <v>42298.958333333328</v>
      </c>
    </row>
    <row r="1923" spans="1:21" ht="29" x14ac:dyDescent="0.3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>
        <f t="shared" ref="O1923:O1986" si="150">((E1923)/(D1923))*100</f>
        <v>136.80000000000001</v>
      </c>
      <c r="P1923">
        <f t="shared" ref="P1923:P1986" si="151">ROUNDUP(O1923,0)</f>
        <v>137</v>
      </c>
      <c r="Q1923" s="16">
        <f t="shared" ref="Q1923:Q1986" si="152">E1923/L1923</f>
        <v>54</v>
      </c>
      <c r="R1923" s="9" t="s">
        <v>8330</v>
      </c>
      <c r="S1923" t="s">
        <v>8334</v>
      </c>
      <c r="T1923" s="13">
        <f t="shared" ref="T1923:T1986" si="153">(((J1923/60)/60)/24)+DATE(1970,1,1)</f>
        <v>41074.221562500003</v>
      </c>
      <c r="U1923" s="13">
        <f t="shared" ref="U1923:U1986" si="154">(((I1923/60)/60)/24)+DATE(1970,1,1)</f>
        <v>41104.221562500003</v>
      </c>
    </row>
    <row r="1924" spans="1:21" ht="43.5" x14ac:dyDescent="0.3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>
        <f t="shared" si="150"/>
        <v>115.55</v>
      </c>
      <c r="P1924">
        <f t="shared" si="151"/>
        <v>116</v>
      </c>
      <c r="Q1924" s="16">
        <f t="shared" si="152"/>
        <v>36.109375</v>
      </c>
      <c r="R1924" s="9" t="s">
        <v>8330</v>
      </c>
      <c r="S1924" t="s">
        <v>8334</v>
      </c>
      <c r="T1924" s="13">
        <f t="shared" si="153"/>
        <v>41590.255868055552</v>
      </c>
      <c r="U1924" s="13">
        <f t="shared" si="154"/>
        <v>41620.255868055552</v>
      </c>
    </row>
    <row r="1925" spans="1:21" ht="43.5" x14ac:dyDescent="0.3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>
        <f t="shared" si="150"/>
        <v>240.79999999999998</v>
      </c>
      <c r="P1925">
        <f t="shared" si="151"/>
        <v>241</v>
      </c>
      <c r="Q1925" s="16">
        <f t="shared" si="152"/>
        <v>23.153846153846153</v>
      </c>
      <c r="R1925" s="9" t="s">
        <v>8330</v>
      </c>
      <c r="S1925" t="s">
        <v>8334</v>
      </c>
      <c r="T1925" s="13">
        <f t="shared" si="153"/>
        <v>40772.848749999997</v>
      </c>
      <c r="U1925" s="13">
        <f t="shared" si="154"/>
        <v>40813.207638888889</v>
      </c>
    </row>
    <row r="1926" spans="1:21" ht="58" x14ac:dyDescent="0.3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>
        <f t="shared" si="150"/>
        <v>114.39999999999999</v>
      </c>
      <c r="P1926">
        <f t="shared" si="151"/>
        <v>115</v>
      </c>
      <c r="Q1926" s="16">
        <f t="shared" si="152"/>
        <v>104</v>
      </c>
      <c r="R1926" s="9" t="s">
        <v>8330</v>
      </c>
      <c r="S1926" t="s">
        <v>8334</v>
      </c>
      <c r="T1926" s="13">
        <f t="shared" si="153"/>
        <v>41626.761053240742</v>
      </c>
      <c r="U1926" s="13">
        <f t="shared" si="154"/>
        <v>41654.814583333333</v>
      </c>
    </row>
    <row r="1927" spans="1:21" ht="43.5" x14ac:dyDescent="0.3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>
        <f t="shared" si="150"/>
        <v>110.33333333333333</v>
      </c>
      <c r="P1927">
        <f t="shared" si="151"/>
        <v>111</v>
      </c>
      <c r="Q1927" s="16">
        <f t="shared" si="152"/>
        <v>31.826923076923077</v>
      </c>
      <c r="R1927" s="9" t="s">
        <v>8330</v>
      </c>
      <c r="S1927" t="s">
        <v>8334</v>
      </c>
      <c r="T1927" s="13">
        <f t="shared" si="153"/>
        <v>41535.90148148148</v>
      </c>
      <c r="U1927" s="13">
        <f t="shared" si="154"/>
        <v>41558</v>
      </c>
    </row>
    <row r="1928" spans="1:21" ht="58" x14ac:dyDescent="0.3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>
        <f t="shared" si="150"/>
        <v>195.37933333333334</v>
      </c>
      <c r="P1928">
        <f t="shared" si="151"/>
        <v>196</v>
      </c>
      <c r="Q1928" s="16">
        <f t="shared" si="152"/>
        <v>27.3896261682243</v>
      </c>
      <c r="R1928" s="9" t="s">
        <v>8330</v>
      </c>
      <c r="S1928" t="s">
        <v>8334</v>
      </c>
      <c r="T1928" s="13">
        <f t="shared" si="153"/>
        <v>40456.954351851848</v>
      </c>
      <c r="U1928" s="13">
        <f t="shared" si="154"/>
        <v>40484.018055555556</v>
      </c>
    </row>
    <row r="1929" spans="1:21" x14ac:dyDescent="0.3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>
        <f t="shared" si="150"/>
        <v>103.33333333333334</v>
      </c>
      <c r="P1929">
        <f t="shared" si="151"/>
        <v>104</v>
      </c>
      <c r="Q1929" s="16">
        <f t="shared" si="152"/>
        <v>56.363636363636367</v>
      </c>
      <c r="R1929" s="9" t="s">
        <v>8330</v>
      </c>
      <c r="S1929" t="s">
        <v>8334</v>
      </c>
      <c r="T1929" s="13">
        <f t="shared" si="153"/>
        <v>40960.861562500002</v>
      </c>
      <c r="U1929" s="13">
        <f t="shared" si="154"/>
        <v>40976.207638888889</v>
      </c>
    </row>
    <row r="1930" spans="1:21" ht="29" x14ac:dyDescent="0.3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>
        <f t="shared" si="150"/>
        <v>103.1372549019608</v>
      </c>
      <c r="P1930">
        <f t="shared" si="151"/>
        <v>104</v>
      </c>
      <c r="Q1930" s="16">
        <f t="shared" si="152"/>
        <v>77.352941176470594</v>
      </c>
      <c r="R1930" s="9" t="s">
        <v>8330</v>
      </c>
      <c r="S1930" t="s">
        <v>8334</v>
      </c>
      <c r="T1930" s="13">
        <f t="shared" si="153"/>
        <v>41371.648078703707</v>
      </c>
      <c r="U1930" s="13">
        <f t="shared" si="154"/>
        <v>41401.648078703707</v>
      </c>
    </row>
    <row r="1931" spans="1:21" ht="43.5" x14ac:dyDescent="0.3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>
        <f t="shared" si="150"/>
        <v>100.3125</v>
      </c>
      <c r="P1931">
        <f t="shared" si="151"/>
        <v>101</v>
      </c>
      <c r="Q1931" s="16">
        <f t="shared" si="152"/>
        <v>42.8</v>
      </c>
      <c r="R1931" s="9" t="s">
        <v>8330</v>
      </c>
      <c r="S1931" t="s">
        <v>8334</v>
      </c>
      <c r="T1931" s="13">
        <f t="shared" si="153"/>
        <v>40687.021597222221</v>
      </c>
      <c r="U1931" s="13">
        <f t="shared" si="154"/>
        <v>40729.021597222221</v>
      </c>
    </row>
    <row r="1932" spans="1:21" ht="29" x14ac:dyDescent="0.3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>
        <f t="shared" si="150"/>
        <v>127</v>
      </c>
      <c r="P1932">
        <f t="shared" si="151"/>
        <v>127</v>
      </c>
      <c r="Q1932" s="16">
        <f t="shared" si="152"/>
        <v>48.846153846153847</v>
      </c>
      <c r="R1932" s="9" t="s">
        <v>8330</v>
      </c>
      <c r="S1932" t="s">
        <v>8334</v>
      </c>
      <c r="T1932" s="13">
        <f t="shared" si="153"/>
        <v>41402.558819444443</v>
      </c>
      <c r="U1932" s="13">
        <f t="shared" si="154"/>
        <v>41462.558819444443</v>
      </c>
    </row>
    <row r="1933" spans="1:21" ht="43.5" x14ac:dyDescent="0.3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>
        <f t="shared" si="150"/>
        <v>120.601</v>
      </c>
      <c r="P1933">
        <f t="shared" si="151"/>
        <v>121</v>
      </c>
      <c r="Q1933" s="16">
        <f t="shared" si="152"/>
        <v>48.240400000000001</v>
      </c>
      <c r="R1933" s="9" t="s">
        <v>8330</v>
      </c>
      <c r="S1933" t="s">
        <v>8334</v>
      </c>
      <c r="T1933" s="13">
        <f t="shared" si="153"/>
        <v>41037.892465277779</v>
      </c>
      <c r="U1933" s="13">
        <f t="shared" si="154"/>
        <v>41051.145833333336</v>
      </c>
    </row>
    <row r="1934" spans="1:21" ht="58" x14ac:dyDescent="0.3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>
        <f t="shared" si="150"/>
        <v>106.99047619047619</v>
      </c>
      <c r="P1934">
        <f t="shared" si="151"/>
        <v>107</v>
      </c>
      <c r="Q1934" s="16">
        <f t="shared" si="152"/>
        <v>70.212500000000006</v>
      </c>
      <c r="R1934" s="9" t="s">
        <v>8330</v>
      </c>
      <c r="S1934" t="s">
        <v>8334</v>
      </c>
      <c r="T1934" s="13">
        <f t="shared" si="153"/>
        <v>40911.809872685182</v>
      </c>
      <c r="U1934" s="13">
        <f t="shared" si="154"/>
        <v>40932.809872685182</v>
      </c>
    </row>
    <row r="1935" spans="1:21" ht="43.5" x14ac:dyDescent="0.3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>
        <f t="shared" si="150"/>
        <v>172.43333333333334</v>
      </c>
      <c r="P1935">
        <f t="shared" si="151"/>
        <v>173</v>
      </c>
      <c r="Q1935" s="16">
        <f t="shared" si="152"/>
        <v>94.054545454545448</v>
      </c>
      <c r="R1935" s="9" t="s">
        <v>8330</v>
      </c>
      <c r="S1935" t="s">
        <v>8334</v>
      </c>
      <c r="T1935" s="13">
        <f t="shared" si="153"/>
        <v>41879.130868055552</v>
      </c>
      <c r="U1935" s="13">
        <f t="shared" si="154"/>
        <v>41909.130868055552</v>
      </c>
    </row>
    <row r="1936" spans="1:21" ht="43.5" x14ac:dyDescent="0.3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>
        <f t="shared" si="150"/>
        <v>123.61999999999999</v>
      </c>
      <c r="P1936">
        <f t="shared" si="151"/>
        <v>124</v>
      </c>
      <c r="Q1936" s="16">
        <f t="shared" si="152"/>
        <v>80.272727272727266</v>
      </c>
      <c r="R1936" s="9" t="s">
        <v>8330</v>
      </c>
      <c r="S1936" t="s">
        <v>8334</v>
      </c>
      <c r="T1936" s="13">
        <f t="shared" si="153"/>
        <v>40865.867141203707</v>
      </c>
      <c r="U1936" s="13">
        <f t="shared" si="154"/>
        <v>40902.208333333336</v>
      </c>
    </row>
    <row r="1937" spans="1:21" ht="58" x14ac:dyDescent="0.3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>
        <f t="shared" si="150"/>
        <v>108.4</v>
      </c>
      <c r="P1937">
        <f t="shared" si="151"/>
        <v>109</v>
      </c>
      <c r="Q1937" s="16">
        <f t="shared" si="152"/>
        <v>54.2</v>
      </c>
      <c r="R1937" s="9" t="s">
        <v>8330</v>
      </c>
      <c r="S1937" t="s">
        <v>8334</v>
      </c>
      <c r="T1937" s="13">
        <f t="shared" si="153"/>
        <v>41773.932534722226</v>
      </c>
      <c r="U1937" s="13">
        <f t="shared" si="154"/>
        <v>41811.207638888889</v>
      </c>
    </row>
    <row r="1938" spans="1:21" ht="43.5" x14ac:dyDescent="0.3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>
        <f t="shared" si="150"/>
        <v>116.52013333333333</v>
      </c>
      <c r="P1938">
        <f t="shared" si="151"/>
        <v>117</v>
      </c>
      <c r="Q1938" s="16">
        <f t="shared" si="152"/>
        <v>60.26903448275862</v>
      </c>
      <c r="R1938" s="9" t="s">
        <v>8330</v>
      </c>
      <c r="S1938" t="s">
        <v>8334</v>
      </c>
      <c r="T1938" s="13">
        <f t="shared" si="153"/>
        <v>40852.889699074076</v>
      </c>
      <c r="U1938" s="13">
        <f t="shared" si="154"/>
        <v>40883.249305555553</v>
      </c>
    </row>
    <row r="1939" spans="1:21" ht="43.5" x14ac:dyDescent="0.3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>
        <f t="shared" si="150"/>
        <v>187.245</v>
      </c>
      <c r="P1939">
        <f t="shared" si="151"/>
        <v>188</v>
      </c>
      <c r="Q1939" s="16">
        <f t="shared" si="152"/>
        <v>38.740344827586206</v>
      </c>
      <c r="R1939" s="9" t="s">
        <v>8330</v>
      </c>
      <c r="S1939" t="s">
        <v>8334</v>
      </c>
      <c r="T1939" s="13">
        <f t="shared" si="153"/>
        <v>41059.118993055556</v>
      </c>
      <c r="U1939" s="13">
        <f t="shared" si="154"/>
        <v>41075.165972222225</v>
      </c>
    </row>
    <row r="1940" spans="1:21" ht="43.5" x14ac:dyDescent="0.3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>
        <f t="shared" si="150"/>
        <v>115.93333333333334</v>
      </c>
      <c r="P1940">
        <f t="shared" si="151"/>
        <v>116</v>
      </c>
      <c r="Q1940" s="16">
        <f t="shared" si="152"/>
        <v>152.54385964912279</v>
      </c>
      <c r="R1940" s="9" t="s">
        <v>8330</v>
      </c>
      <c r="S1940" t="s">
        <v>8334</v>
      </c>
      <c r="T1940" s="13">
        <f t="shared" si="153"/>
        <v>41426.259618055556</v>
      </c>
      <c r="U1940" s="13">
        <f t="shared" si="154"/>
        <v>41457.208333333336</v>
      </c>
    </row>
    <row r="1941" spans="1:21" ht="58" x14ac:dyDescent="0.3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>
        <f t="shared" si="150"/>
        <v>110.7</v>
      </c>
      <c r="P1941">
        <f t="shared" si="151"/>
        <v>111</v>
      </c>
      <c r="Q1941" s="16">
        <f t="shared" si="152"/>
        <v>115.3125</v>
      </c>
      <c r="R1941" s="9" t="s">
        <v>8330</v>
      </c>
      <c r="S1941" t="s">
        <v>8334</v>
      </c>
      <c r="T1941" s="13">
        <f t="shared" si="153"/>
        <v>41313.985046296293</v>
      </c>
      <c r="U1941" s="13">
        <f t="shared" si="154"/>
        <v>41343.943379629629</v>
      </c>
    </row>
    <row r="1942" spans="1:21" ht="43.5" x14ac:dyDescent="0.3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>
        <f t="shared" si="150"/>
        <v>170.92307692307693</v>
      </c>
      <c r="P1942">
        <f t="shared" si="151"/>
        <v>171</v>
      </c>
      <c r="Q1942" s="16">
        <f t="shared" si="152"/>
        <v>35.838709677419352</v>
      </c>
      <c r="R1942" s="9" t="s">
        <v>8330</v>
      </c>
      <c r="S1942" t="s">
        <v>8334</v>
      </c>
      <c r="T1942" s="13">
        <f t="shared" si="153"/>
        <v>40670.507326388892</v>
      </c>
      <c r="U1942" s="13">
        <f t="shared" si="154"/>
        <v>40709.165972222225</v>
      </c>
    </row>
    <row r="1943" spans="1:21" ht="43.5" x14ac:dyDescent="0.3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>
        <f t="shared" si="150"/>
        <v>126.11835600000001</v>
      </c>
      <c r="P1943">
        <f t="shared" si="151"/>
        <v>127</v>
      </c>
      <c r="Q1943" s="16">
        <f t="shared" si="152"/>
        <v>64.570118779438872</v>
      </c>
      <c r="R1943" s="9" t="s">
        <v>8324</v>
      </c>
      <c r="S1943" t="s">
        <v>8354</v>
      </c>
      <c r="T1943" s="13">
        <f t="shared" si="153"/>
        <v>41744.290868055556</v>
      </c>
      <c r="U1943" s="13">
        <f t="shared" si="154"/>
        <v>41774.290868055556</v>
      </c>
    </row>
    <row r="1944" spans="1:21" ht="43.5" x14ac:dyDescent="0.3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>
        <f t="shared" si="150"/>
        <v>138.44033333333334</v>
      </c>
      <c r="P1944">
        <f t="shared" si="151"/>
        <v>139</v>
      </c>
      <c r="Q1944" s="16">
        <f t="shared" si="152"/>
        <v>87.436000000000007</v>
      </c>
      <c r="R1944" s="9" t="s">
        <v>8324</v>
      </c>
      <c r="S1944" t="s">
        <v>8354</v>
      </c>
      <c r="T1944" s="13">
        <f t="shared" si="153"/>
        <v>40638.828009259261</v>
      </c>
      <c r="U1944" s="13">
        <f t="shared" si="154"/>
        <v>40728.828009259261</v>
      </c>
    </row>
    <row r="1945" spans="1:21" ht="43.5" x14ac:dyDescent="0.3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>
        <f t="shared" si="150"/>
        <v>1705.2499999999998</v>
      </c>
      <c r="P1945">
        <f t="shared" si="151"/>
        <v>1706</v>
      </c>
      <c r="Q1945" s="16">
        <f t="shared" si="152"/>
        <v>68.815577078288939</v>
      </c>
      <c r="R1945" s="9" t="s">
        <v>8324</v>
      </c>
      <c r="S1945" t="s">
        <v>8354</v>
      </c>
      <c r="T1945" s="13">
        <f t="shared" si="153"/>
        <v>42548.269861111112</v>
      </c>
      <c r="U1945" s="13">
        <f t="shared" si="154"/>
        <v>42593.269861111112</v>
      </c>
    </row>
    <row r="1946" spans="1:21" ht="58" x14ac:dyDescent="0.3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>
        <f t="shared" si="150"/>
        <v>788.05550000000005</v>
      </c>
      <c r="P1946">
        <f t="shared" si="151"/>
        <v>789</v>
      </c>
      <c r="Q1946" s="16">
        <f t="shared" si="152"/>
        <v>176.200223588597</v>
      </c>
      <c r="R1946" s="9" t="s">
        <v>8324</v>
      </c>
      <c r="S1946" t="s">
        <v>8354</v>
      </c>
      <c r="T1946" s="13">
        <f t="shared" si="153"/>
        <v>41730.584374999999</v>
      </c>
      <c r="U1946" s="13">
        <f t="shared" si="154"/>
        <v>41760.584374999999</v>
      </c>
    </row>
    <row r="1947" spans="1:21" ht="43.5" x14ac:dyDescent="0.3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>
        <f t="shared" si="150"/>
        <v>348.01799999999997</v>
      </c>
      <c r="P1947">
        <f t="shared" si="151"/>
        <v>349</v>
      </c>
      <c r="Q1947" s="16">
        <f t="shared" si="152"/>
        <v>511.79117647058825</v>
      </c>
      <c r="R1947" s="9" t="s">
        <v>8324</v>
      </c>
      <c r="S1947" t="s">
        <v>8354</v>
      </c>
      <c r="T1947" s="13">
        <f t="shared" si="153"/>
        <v>42157.251828703709</v>
      </c>
      <c r="U1947" s="13">
        <f t="shared" si="154"/>
        <v>42197.251828703709</v>
      </c>
    </row>
    <row r="1948" spans="1:21" ht="58" x14ac:dyDescent="0.3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>
        <f t="shared" si="150"/>
        <v>149.74666666666667</v>
      </c>
      <c r="P1948">
        <f t="shared" si="151"/>
        <v>150</v>
      </c>
      <c r="Q1948" s="16">
        <f t="shared" si="152"/>
        <v>160.44285714285715</v>
      </c>
      <c r="R1948" s="9" t="s">
        <v>8324</v>
      </c>
      <c r="S1948" t="s">
        <v>8354</v>
      </c>
      <c r="T1948" s="13">
        <f t="shared" si="153"/>
        <v>41689.150011574071</v>
      </c>
      <c r="U1948" s="13">
        <f t="shared" si="154"/>
        <v>41749.108344907407</v>
      </c>
    </row>
    <row r="1949" spans="1:21" ht="58" x14ac:dyDescent="0.3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>
        <f t="shared" si="150"/>
        <v>100.63375000000001</v>
      </c>
      <c r="P1949">
        <f t="shared" si="151"/>
        <v>101</v>
      </c>
      <c r="Q1949" s="16">
        <f t="shared" si="152"/>
        <v>35.003043478260871</v>
      </c>
      <c r="R1949" s="9" t="s">
        <v>8324</v>
      </c>
      <c r="S1949" t="s">
        <v>8354</v>
      </c>
      <c r="T1949" s="13">
        <f t="shared" si="153"/>
        <v>40102.918055555558</v>
      </c>
      <c r="U1949" s="13">
        <f t="shared" si="154"/>
        <v>40140.249305555553</v>
      </c>
    </row>
    <row r="1950" spans="1:21" ht="29" x14ac:dyDescent="0.3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>
        <f t="shared" si="150"/>
        <v>800.21100000000001</v>
      </c>
      <c r="P1950">
        <f t="shared" si="151"/>
        <v>801</v>
      </c>
      <c r="Q1950" s="16">
        <f t="shared" si="152"/>
        <v>188.50671378091872</v>
      </c>
      <c r="R1950" s="9" t="s">
        <v>8324</v>
      </c>
      <c r="S1950" t="s">
        <v>8354</v>
      </c>
      <c r="T1950" s="13">
        <f t="shared" si="153"/>
        <v>42473.604270833333</v>
      </c>
      <c r="U1950" s="13">
        <f t="shared" si="154"/>
        <v>42527.709722222222</v>
      </c>
    </row>
    <row r="1951" spans="1:21" ht="43.5" x14ac:dyDescent="0.3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>
        <f t="shared" si="150"/>
        <v>106.00260000000002</v>
      </c>
      <c r="P1951">
        <f t="shared" si="151"/>
        <v>107</v>
      </c>
      <c r="Q1951" s="16">
        <f t="shared" si="152"/>
        <v>56.204984093319197</v>
      </c>
      <c r="R1951" s="9" t="s">
        <v>8324</v>
      </c>
      <c r="S1951" t="s">
        <v>8354</v>
      </c>
      <c r="T1951" s="13">
        <f t="shared" si="153"/>
        <v>41800.423043981478</v>
      </c>
      <c r="U1951" s="13">
        <f t="shared" si="154"/>
        <v>41830.423043981478</v>
      </c>
    </row>
    <row r="1952" spans="1:21" ht="43.5" x14ac:dyDescent="0.3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>
        <f t="shared" si="150"/>
        <v>200.51866666666669</v>
      </c>
      <c r="P1952">
        <f t="shared" si="151"/>
        <v>201</v>
      </c>
      <c r="Q1952" s="16">
        <f t="shared" si="152"/>
        <v>51.3054157782516</v>
      </c>
      <c r="R1952" s="9" t="s">
        <v>8324</v>
      </c>
      <c r="S1952" t="s">
        <v>8354</v>
      </c>
      <c r="T1952" s="13">
        <f t="shared" si="153"/>
        <v>40624.181400462963</v>
      </c>
      <c r="U1952" s="13">
        <f t="shared" si="154"/>
        <v>40655.181400462963</v>
      </c>
    </row>
    <row r="1953" spans="1:21" ht="43.5" x14ac:dyDescent="0.3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>
        <f t="shared" si="150"/>
        <v>212.44399999999999</v>
      </c>
      <c r="P1953">
        <f t="shared" si="151"/>
        <v>213</v>
      </c>
      <c r="Q1953" s="16">
        <f t="shared" si="152"/>
        <v>127.36450839328538</v>
      </c>
      <c r="R1953" s="9" t="s">
        <v>8324</v>
      </c>
      <c r="S1953" t="s">
        <v>8354</v>
      </c>
      <c r="T1953" s="13">
        <f t="shared" si="153"/>
        <v>42651.420567129629</v>
      </c>
      <c r="U1953" s="13">
        <f t="shared" si="154"/>
        <v>42681.462233796294</v>
      </c>
    </row>
    <row r="1954" spans="1:21" ht="43.5" x14ac:dyDescent="0.3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>
        <f t="shared" si="150"/>
        <v>198.47237142857145</v>
      </c>
      <c r="P1954">
        <f t="shared" si="151"/>
        <v>199</v>
      </c>
      <c r="Q1954" s="16">
        <f t="shared" si="152"/>
        <v>101.85532258064516</v>
      </c>
      <c r="R1954" s="9" t="s">
        <v>8324</v>
      </c>
      <c r="S1954" t="s">
        <v>8354</v>
      </c>
      <c r="T1954" s="13">
        <f t="shared" si="153"/>
        <v>41526.60665509259</v>
      </c>
      <c r="U1954" s="13">
        <f t="shared" si="154"/>
        <v>41563.60665509259</v>
      </c>
    </row>
    <row r="1955" spans="1:21" ht="43.5" x14ac:dyDescent="0.3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>
        <f t="shared" si="150"/>
        <v>225.94666666666666</v>
      </c>
      <c r="P1955">
        <f t="shared" si="151"/>
        <v>226</v>
      </c>
      <c r="Q1955" s="16">
        <f t="shared" si="152"/>
        <v>230.55782312925169</v>
      </c>
      <c r="R1955" s="9" t="s">
        <v>8324</v>
      </c>
      <c r="S1955" t="s">
        <v>8354</v>
      </c>
      <c r="T1955" s="13">
        <f t="shared" si="153"/>
        <v>40941.199826388889</v>
      </c>
      <c r="U1955" s="13">
        <f t="shared" si="154"/>
        <v>40970.125</v>
      </c>
    </row>
    <row r="1956" spans="1:21" ht="29" x14ac:dyDescent="0.3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>
        <f t="shared" si="150"/>
        <v>698.94800000000009</v>
      </c>
      <c r="P1956">
        <f t="shared" si="151"/>
        <v>699</v>
      </c>
      <c r="Q1956" s="16">
        <f t="shared" si="152"/>
        <v>842.10602409638557</v>
      </c>
      <c r="R1956" s="9" t="s">
        <v>8324</v>
      </c>
      <c r="S1956" t="s">
        <v>8354</v>
      </c>
      <c r="T1956" s="13">
        <f t="shared" si="153"/>
        <v>42394.580740740741</v>
      </c>
      <c r="U1956" s="13">
        <f t="shared" si="154"/>
        <v>42441.208333333328</v>
      </c>
    </row>
    <row r="1957" spans="1:21" ht="58" x14ac:dyDescent="0.3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>
        <f t="shared" si="150"/>
        <v>398.59528571428569</v>
      </c>
      <c r="P1957">
        <f t="shared" si="151"/>
        <v>399</v>
      </c>
      <c r="Q1957" s="16">
        <f t="shared" si="152"/>
        <v>577.27593103448271</v>
      </c>
      <c r="R1957" s="9" t="s">
        <v>8324</v>
      </c>
      <c r="S1957" t="s">
        <v>8354</v>
      </c>
      <c r="T1957" s="13">
        <f t="shared" si="153"/>
        <v>41020.271770833337</v>
      </c>
      <c r="U1957" s="13">
        <f t="shared" si="154"/>
        <v>41052.791666666664</v>
      </c>
    </row>
    <row r="1958" spans="1:21" ht="43.5" x14ac:dyDescent="0.3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>
        <f t="shared" si="150"/>
        <v>294.0333333333333</v>
      </c>
      <c r="P1958">
        <f t="shared" si="151"/>
        <v>295</v>
      </c>
      <c r="Q1958" s="16">
        <f t="shared" si="152"/>
        <v>483.34246575342468</v>
      </c>
      <c r="R1958" s="9" t="s">
        <v>8324</v>
      </c>
      <c r="S1958" t="s">
        <v>8354</v>
      </c>
      <c r="T1958" s="13">
        <f t="shared" si="153"/>
        <v>42067.923668981486</v>
      </c>
      <c r="U1958" s="13">
        <f t="shared" si="154"/>
        <v>42112.882002314815</v>
      </c>
    </row>
    <row r="1959" spans="1:21" ht="29" x14ac:dyDescent="0.3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>
        <f t="shared" si="150"/>
        <v>167.50470000000001</v>
      </c>
      <c r="P1959">
        <f t="shared" si="151"/>
        <v>168</v>
      </c>
      <c r="Q1959" s="16">
        <f t="shared" si="152"/>
        <v>76.138500000000008</v>
      </c>
      <c r="R1959" s="9" t="s">
        <v>8324</v>
      </c>
      <c r="S1959" t="s">
        <v>8354</v>
      </c>
      <c r="T1959" s="13">
        <f t="shared" si="153"/>
        <v>41179.098530092589</v>
      </c>
      <c r="U1959" s="13">
        <f t="shared" si="154"/>
        <v>41209.098530092589</v>
      </c>
    </row>
    <row r="1960" spans="1:21" ht="43.5" x14ac:dyDescent="0.3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>
        <f t="shared" si="150"/>
        <v>1435.5717142857143</v>
      </c>
      <c r="P1960">
        <f t="shared" si="151"/>
        <v>1436</v>
      </c>
      <c r="Q1960" s="16">
        <f t="shared" si="152"/>
        <v>74.107684365781708</v>
      </c>
      <c r="R1960" s="9" t="s">
        <v>8324</v>
      </c>
      <c r="S1960" t="s">
        <v>8354</v>
      </c>
      <c r="T1960" s="13">
        <f t="shared" si="153"/>
        <v>41326.987974537034</v>
      </c>
      <c r="U1960" s="13">
        <f t="shared" si="154"/>
        <v>41356.94630787037</v>
      </c>
    </row>
    <row r="1961" spans="1:21" ht="58" x14ac:dyDescent="0.3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>
        <f t="shared" si="150"/>
        <v>156.73439999999999</v>
      </c>
      <c r="P1961">
        <f t="shared" si="151"/>
        <v>157</v>
      </c>
      <c r="Q1961" s="16">
        <f t="shared" si="152"/>
        <v>36.965660377358489</v>
      </c>
      <c r="R1961" s="9" t="s">
        <v>8324</v>
      </c>
      <c r="S1961" t="s">
        <v>8354</v>
      </c>
      <c r="T1961" s="13">
        <f t="shared" si="153"/>
        <v>41871.845601851855</v>
      </c>
      <c r="U1961" s="13">
        <f t="shared" si="154"/>
        <v>41913</v>
      </c>
    </row>
    <row r="1962" spans="1:21" ht="43.5" x14ac:dyDescent="0.3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>
        <f t="shared" si="150"/>
        <v>117.90285714285716</v>
      </c>
      <c r="P1962">
        <f t="shared" si="151"/>
        <v>118</v>
      </c>
      <c r="Q1962" s="16">
        <f t="shared" si="152"/>
        <v>2500.969696969697</v>
      </c>
      <c r="R1962" s="9" t="s">
        <v>8324</v>
      </c>
      <c r="S1962" t="s">
        <v>8354</v>
      </c>
      <c r="T1962" s="13">
        <f t="shared" si="153"/>
        <v>41964.362743055557</v>
      </c>
      <c r="U1962" s="13">
        <f t="shared" si="154"/>
        <v>41994.362743055557</v>
      </c>
    </row>
    <row r="1963" spans="1:21" ht="43.5" x14ac:dyDescent="0.3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>
        <f t="shared" si="150"/>
        <v>1105.3811999999998</v>
      </c>
      <c r="P1963">
        <f t="shared" si="151"/>
        <v>1106</v>
      </c>
      <c r="Q1963" s="16">
        <f t="shared" si="152"/>
        <v>67.690214329454989</v>
      </c>
      <c r="R1963" s="9" t="s">
        <v>8324</v>
      </c>
      <c r="S1963" t="s">
        <v>8354</v>
      </c>
      <c r="T1963" s="13">
        <f t="shared" si="153"/>
        <v>41148.194641203707</v>
      </c>
      <c r="U1963" s="13">
        <f t="shared" si="154"/>
        <v>41188.165972222225</v>
      </c>
    </row>
    <row r="1964" spans="1:21" ht="43.5" x14ac:dyDescent="0.3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>
        <f t="shared" si="150"/>
        <v>192.92499999999998</v>
      </c>
      <c r="P1964">
        <f t="shared" si="151"/>
        <v>193</v>
      </c>
      <c r="Q1964" s="16">
        <f t="shared" si="152"/>
        <v>63.04738562091503</v>
      </c>
      <c r="R1964" s="9" t="s">
        <v>8324</v>
      </c>
      <c r="S1964" t="s">
        <v>8354</v>
      </c>
      <c r="T1964" s="13">
        <f t="shared" si="153"/>
        <v>41742.780509259261</v>
      </c>
      <c r="U1964" s="13">
        <f t="shared" si="154"/>
        <v>41772.780509259261</v>
      </c>
    </row>
    <row r="1965" spans="1:21" ht="58" x14ac:dyDescent="0.3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>
        <f t="shared" si="150"/>
        <v>126.8842105263158</v>
      </c>
      <c r="P1965">
        <f t="shared" si="151"/>
        <v>127</v>
      </c>
      <c r="Q1965" s="16">
        <f t="shared" si="152"/>
        <v>117.6</v>
      </c>
      <c r="R1965" s="9" t="s">
        <v>8324</v>
      </c>
      <c r="S1965" t="s">
        <v>8354</v>
      </c>
      <c r="T1965" s="13">
        <f t="shared" si="153"/>
        <v>41863.429791666669</v>
      </c>
      <c r="U1965" s="13">
        <f t="shared" si="154"/>
        <v>41898.429791666669</v>
      </c>
    </row>
    <row r="1966" spans="1:21" ht="43.5" x14ac:dyDescent="0.3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>
        <f t="shared" si="150"/>
        <v>259.57748878923763</v>
      </c>
      <c r="P1966">
        <f t="shared" si="151"/>
        <v>260</v>
      </c>
      <c r="Q1966" s="16">
        <f t="shared" si="152"/>
        <v>180.75185011709601</v>
      </c>
      <c r="R1966" s="9" t="s">
        <v>8324</v>
      </c>
      <c r="S1966" t="s">
        <v>8354</v>
      </c>
      <c r="T1966" s="13">
        <f t="shared" si="153"/>
        <v>42452.272824074069</v>
      </c>
      <c r="U1966" s="13">
        <f t="shared" si="154"/>
        <v>42482.272824074069</v>
      </c>
    </row>
    <row r="1967" spans="1:21" ht="43.5" x14ac:dyDescent="0.3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>
        <f t="shared" si="150"/>
        <v>262.27999999999997</v>
      </c>
      <c r="P1967">
        <f t="shared" si="151"/>
        <v>263</v>
      </c>
      <c r="Q1967" s="16">
        <f t="shared" si="152"/>
        <v>127.32038834951456</v>
      </c>
      <c r="R1967" s="9" t="s">
        <v>8324</v>
      </c>
      <c r="S1967" t="s">
        <v>8354</v>
      </c>
      <c r="T1967" s="13">
        <f t="shared" si="153"/>
        <v>40898.089236111111</v>
      </c>
      <c r="U1967" s="13">
        <f t="shared" si="154"/>
        <v>40920.041666666664</v>
      </c>
    </row>
    <row r="1968" spans="1:21" ht="58" x14ac:dyDescent="0.3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>
        <f t="shared" si="150"/>
        <v>206.74309000000002</v>
      </c>
      <c r="P1968">
        <f t="shared" si="151"/>
        <v>207</v>
      </c>
      <c r="Q1968" s="16">
        <f t="shared" si="152"/>
        <v>136.6444745538665</v>
      </c>
      <c r="R1968" s="9" t="s">
        <v>8324</v>
      </c>
      <c r="S1968" t="s">
        <v>8354</v>
      </c>
      <c r="T1968" s="13">
        <f t="shared" si="153"/>
        <v>41835.540486111109</v>
      </c>
      <c r="U1968" s="13">
        <f t="shared" si="154"/>
        <v>41865.540486111109</v>
      </c>
    </row>
    <row r="1969" spans="1:21" ht="43.5" x14ac:dyDescent="0.3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>
        <f t="shared" si="150"/>
        <v>370.13</v>
      </c>
      <c r="P1969">
        <f t="shared" si="151"/>
        <v>371</v>
      </c>
      <c r="Q1969" s="16">
        <f t="shared" si="152"/>
        <v>182.78024691358024</v>
      </c>
      <c r="R1969" s="9" t="s">
        <v>8324</v>
      </c>
      <c r="S1969" t="s">
        <v>8354</v>
      </c>
      <c r="T1969" s="13">
        <f t="shared" si="153"/>
        <v>41730.663530092592</v>
      </c>
      <c r="U1969" s="13">
        <f t="shared" si="154"/>
        <v>41760.663530092592</v>
      </c>
    </row>
    <row r="1970" spans="1:21" ht="29" x14ac:dyDescent="0.3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>
        <f t="shared" si="150"/>
        <v>284.96600000000001</v>
      </c>
      <c r="P1970">
        <f t="shared" si="151"/>
        <v>285</v>
      </c>
      <c r="Q1970" s="16">
        <f t="shared" si="152"/>
        <v>279.37843137254902</v>
      </c>
      <c r="R1970" s="9" t="s">
        <v>8324</v>
      </c>
      <c r="S1970" t="s">
        <v>8354</v>
      </c>
      <c r="T1970" s="13">
        <f t="shared" si="153"/>
        <v>42676.586979166663</v>
      </c>
      <c r="U1970" s="13">
        <f t="shared" si="154"/>
        <v>42707.628645833334</v>
      </c>
    </row>
    <row r="1971" spans="1:21" ht="43.5" x14ac:dyDescent="0.3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>
        <f t="shared" si="150"/>
        <v>579.08000000000004</v>
      </c>
      <c r="P1971">
        <f t="shared" si="151"/>
        <v>580</v>
      </c>
      <c r="Q1971" s="16">
        <f t="shared" si="152"/>
        <v>61.375728669846318</v>
      </c>
      <c r="R1971" s="9" t="s">
        <v>8324</v>
      </c>
      <c r="S1971" t="s">
        <v>8354</v>
      </c>
      <c r="T1971" s="13">
        <f t="shared" si="153"/>
        <v>42557.792453703703</v>
      </c>
      <c r="U1971" s="13">
        <f t="shared" si="154"/>
        <v>42587.792453703703</v>
      </c>
    </row>
    <row r="1972" spans="1:21" ht="43.5" x14ac:dyDescent="0.3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>
        <f t="shared" si="150"/>
        <v>1131.8</v>
      </c>
      <c r="P1972">
        <f t="shared" si="151"/>
        <v>1132</v>
      </c>
      <c r="Q1972" s="16">
        <f t="shared" si="152"/>
        <v>80.727532097004286</v>
      </c>
      <c r="R1972" s="9" t="s">
        <v>8324</v>
      </c>
      <c r="S1972" t="s">
        <v>8354</v>
      </c>
      <c r="T1972" s="13">
        <f t="shared" si="153"/>
        <v>41324.193298611113</v>
      </c>
      <c r="U1972" s="13">
        <f t="shared" si="154"/>
        <v>41384.151631944449</v>
      </c>
    </row>
    <row r="1973" spans="1:21" ht="43.5" x14ac:dyDescent="0.3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>
        <f t="shared" si="150"/>
        <v>263.02771750000005</v>
      </c>
      <c r="P1973">
        <f t="shared" si="151"/>
        <v>264</v>
      </c>
      <c r="Q1973" s="16">
        <f t="shared" si="152"/>
        <v>272.35590732591254</v>
      </c>
      <c r="R1973" s="9" t="s">
        <v>8324</v>
      </c>
      <c r="S1973" t="s">
        <v>8354</v>
      </c>
      <c r="T1973" s="13">
        <f t="shared" si="153"/>
        <v>41561.500706018516</v>
      </c>
      <c r="U1973" s="13">
        <f t="shared" si="154"/>
        <v>41593.166666666664</v>
      </c>
    </row>
    <row r="1974" spans="1:21" ht="43.5" x14ac:dyDescent="0.3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>
        <f t="shared" si="150"/>
        <v>674.48</v>
      </c>
      <c r="P1974">
        <f t="shared" si="151"/>
        <v>675</v>
      </c>
      <c r="Q1974" s="16">
        <f t="shared" si="152"/>
        <v>70.848739495798313</v>
      </c>
      <c r="R1974" s="9" t="s">
        <v>8324</v>
      </c>
      <c r="S1974" t="s">
        <v>8354</v>
      </c>
      <c r="T1974" s="13">
        <f t="shared" si="153"/>
        <v>41201.012083333335</v>
      </c>
      <c r="U1974" s="13">
        <f t="shared" si="154"/>
        <v>41231.053749999999</v>
      </c>
    </row>
    <row r="1975" spans="1:21" ht="43.5" x14ac:dyDescent="0.3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>
        <f t="shared" si="150"/>
        <v>256.83081313131316</v>
      </c>
      <c r="P1975">
        <f t="shared" si="151"/>
        <v>257</v>
      </c>
      <c r="Q1975" s="16">
        <f t="shared" si="152"/>
        <v>247.94003412969283</v>
      </c>
      <c r="R1975" s="9" t="s">
        <v>8324</v>
      </c>
      <c r="S1975" t="s">
        <v>8354</v>
      </c>
      <c r="T1975" s="13">
        <f t="shared" si="153"/>
        <v>42549.722962962958</v>
      </c>
      <c r="U1975" s="13">
        <f t="shared" si="154"/>
        <v>42588.291666666672</v>
      </c>
    </row>
    <row r="1976" spans="1:21" ht="43.5" x14ac:dyDescent="0.3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>
        <f t="shared" si="150"/>
        <v>375.49599999999998</v>
      </c>
      <c r="P1976">
        <f t="shared" si="151"/>
        <v>376</v>
      </c>
      <c r="Q1976" s="16">
        <f t="shared" si="152"/>
        <v>186.81393034825871</v>
      </c>
      <c r="R1976" s="9" t="s">
        <v>8324</v>
      </c>
      <c r="S1976" t="s">
        <v>8354</v>
      </c>
      <c r="T1976" s="13">
        <f t="shared" si="153"/>
        <v>41445.334131944444</v>
      </c>
      <c r="U1976" s="13">
        <f t="shared" si="154"/>
        <v>41505.334131944444</v>
      </c>
    </row>
    <row r="1977" spans="1:21" ht="29" x14ac:dyDescent="0.3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>
        <f t="shared" si="150"/>
        <v>208.70837499999996</v>
      </c>
      <c r="P1977">
        <f t="shared" si="151"/>
        <v>209</v>
      </c>
      <c r="Q1977" s="16">
        <f t="shared" si="152"/>
        <v>131.98948616600788</v>
      </c>
      <c r="R1977" s="9" t="s">
        <v>8324</v>
      </c>
      <c r="S1977" t="s">
        <v>8354</v>
      </c>
      <c r="T1977" s="13">
        <f t="shared" si="153"/>
        <v>41313.755219907405</v>
      </c>
      <c r="U1977" s="13">
        <f t="shared" si="154"/>
        <v>41343.755219907405</v>
      </c>
    </row>
    <row r="1978" spans="1:21" ht="29" x14ac:dyDescent="0.3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>
        <f t="shared" si="150"/>
        <v>346.6</v>
      </c>
      <c r="P1978">
        <f t="shared" si="151"/>
        <v>347</v>
      </c>
      <c r="Q1978" s="16">
        <f t="shared" si="152"/>
        <v>29.310782241014799</v>
      </c>
      <c r="R1978" s="9" t="s">
        <v>8324</v>
      </c>
      <c r="S1978" t="s">
        <v>8354</v>
      </c>
      <c r="T1978" s="13">
        <f t="shared" si="153"/>
        <v>41438.899594907409</v>
      </c>
      <c r="U1978" s="13">
        <f t="shared" si="154"/>
        <v>41468.899594907409</v>
      </c>
    </row>
    <row r="1979" spans="1:21" ht="43.5" x14ac:dyDescent="0.3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>
        <f t="shared" si="150"/>
        <v>402.33</v>
      </c>
      <c r="P1979">
        <f t="shared" si="151"/>
        <v>403</v>
      </c>
      <c r="Q1979" s="16">
        <f t="shared" si="152"/>
        <v>245.02436053593178</v>
      </c>
      <c r="R1979" s="9" t="s">
        <v>8324</v>
      </c>
      <c r="S1979" t="s">
        <v>8354</v>
      </c>
      <c r="T1979" s="13">
        <f t="shared" si="153"/>
        <v>42311.216898148152</v>
      </c>
      <c r="U1979" s="13">
        <f t="shared" si="154"/>
        <v>42357.332638888889</v>
      </c>
    </row>
    <row r="1980" spans="1:21" ht="43.5" x14ac:dyDescent="0.3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>
        <f t="shared" si="150"/>
        <v>1026.8451399999999</v>
      </c>
      <c r="P1980">
        <f t="shared" si="151"/>
        <v>1027</v>
      </c>
      <c r="Q1980" s="16">
        <f t="shared" si="152"/>
        <v>1323.2540463917526</v>
      </c>
      <c r="R1980" s="9" t="s">
        <v>8324</v>
      </c>
      <c r="S1980" t="s">
        <v>8354</v>
      </c>
      <c r="T1980" s="13">
        <f t="shared" si="153"/>
        <v>41039.225601851853</v>
      </c>
      <c r="U1980" s="13">
        <f t="shared" si="154"/>
        <v>41072.291666666664</v>
      </c>
    </row>
    <row r="1981" spans="1:21" ht="43.5" x14ac:dyDescent="0.3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>
        <f t="shared" si="150"/>
        <v>114.901155</v>
      </c>
      <c r="P1981">
        <f t="shared" si="151"/>
        <v>115</v>
      </c>
      <c r="Q1981" s="16">
        <f t="shared" si="152"/>
        <v>282.65966789667897</v>
      </c>
      <c r="R1981" s="9" t="s">
        <v>8324</v>
      </c>
      <c r="S1981" t="s">
        <v>8354</v>
      </c>
      <c r="T1981" s="13">
        <f t="shared" si="153"/>
        <v>42290.460023148145</v>
      </c>
      <c r="U1981" s="13">
        <f t="shared" si="154"/>
        <v>42327.207638888889</v>
      </c>
    </row>
    <row r="1982" spans="1:21" ht="29" x14ac:dyDescent="0.3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>
        <f t="shared" si="150"/>
        <v>354.82402000000002</v>
      </c>
      <c r="P1982">
        <f t="shared" si="151"/>
        <v>355</v>
      </c>
      <c r="Q1982" s="16">
        <f t="shared" si="152"/>
        <v>91.214401028277635</v>
      </c>
      <c r="R1982" s="9" t="s">
        <v>8324</v>
      </c>
      <c r="S1982" t="s">
        <v>8354</v>
      </c>
      <c r="T1982" s="13">
        <f t="shared" si="153"/>
        <v>42423.542384259257</v>
      </c>
      <c r="U1982" s="13">
        <f t="shared" si="154"/>
        <v>42463.500717592593</v>
      </c>
    </row>
    <row r="1983" spans="1:21" ht="43.5" x14ac:dyDescent="0.3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>
        <f t="shared" si="150"/>
        <v>5.08</v>
      </c>
      <c r="P1983">
        <f t="shared" si="151"/>
        <v>6</v>
      </c>
      <c r="Q1983" s="16">
        <f t="shared" si="152"/>
        <v>31.75</v>
      </c>
      <c r="R1983" s="9" t="s">
        <v>8343</v>
      </c>
      <c r="S1983" t="s">
        <v>8355</v>
      </c>
      <c r="T1983" s="13">
        <f t="shared" si="153"/>
        <v>41799.725289351853</v>
      </c>
      <c r="U1983" s="13">
        <f t="shared" si="154"/>
        <v>41829.725289351853</v>
      </c>
    </row>
    <row r="1984" spans="1:21" ht="43.5" x14ac:dyDescent="0.3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>
        <f t="shared" si="150"/>
        <v>0</v>
      </c>
      <c r="P1984">
        <f t="shared" si="151"/>
        <v>0</v>
      </c>
      <c r="Q1984" s="16" t="e">
        <f t="shared" si="152"/>
        <v>#DIV/0!</v>
      </c>
      <c r="R1984" s="9" t="s">
        <v>8343</v>
      </c>
      <c r="S1984" t="s">
        <v>8355</v>
      </c>
      <c r="T1984" s="13">
        <f t="shared" si="153"/>
        <v>42678.586655092593</v>
      </c>
      <c r="U1984" s="13">
        <f t="shared" si="154"/>
        <v>42708.628321759257</v>
      </c>
    </row>
    <row r="1985" spans="1:21" ht="43.5" x14ac:dyDescent="0.3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>
        <f t="shared" si="150"/>
        <v>4.3</v>
      </c>
      <c r="P1985">
        <f t="shared" si="151"/>
        <v>5</v>
      </c>
      <c r="Q1985" s="16">
        <f t="shared" si="152"/>
        <v>88.6875</v>
      </c>
      <c r="R1985" s="9" t="s">
        <v>8343</v>
      </c>
      <c r="S1985" t="s">
        <v>8355</v>
      </c>
      <c r="T1985" s="13">
        <f t="shared" si="153"/>
        <v>42593.011782407411</v>
      </c>
      <c r="U1985" s="13">
        <f t="shared" si="154"/>
        <v>42615.291666666672</v>
      </c>
    </row>
    <row r="1986" spans="1:21" ht="58" x14ac:dyDescent="0.3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>
        <f t="shared" si="150"/>
        <v>21.146666666666665</v>
      </c>
      <c r="P1986">
        <f t="shared" si="151"/>
        <v>22</v>
      </c>
      <c r="Q1986" s="16">
        <f t="shared" si="152"/>
        <v>453.14285714285717</v>
      </c>
      <c r="R1986" s="9" t="s">
        <v>8343</v>
      </c>
      <c r="S1986" t="s">
        <v>8355</v>
      </c>
      <c r="T1986" s="13">
        <f t="shared" si="153"/>
        <v>41913.790289351848</v>
      </c>
      <c r="U1986" s="13">
        <f t="shared" si="154"/>
        <v>41973.831956018519</v>
      </c>
    </row>
    <row r="1987" spans="1:21" ht="43.5" x14ac:dyDescent="0.3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>
        <f t="shared" ref="O1987:O2050" si="155">((E1987)/(D1987))*100</f>
        <v>3.1875</v>
      </c>
      <c r="P1987">
        <f t="shared" ref="P1987:P2050" si="156">ROUNDUP(O1987,0)</f>
        <v>4</v>
      </c>
      <c r="Q1987" s="16">
        <f t="shared" ref="Q1987:Q2050" si="157">E1987/L1987</f>
        <v>12.75</v>
      </c>
      <c r="R1987" s="9" t="s">
        <v>8343</v>
      </c>
      <c r="S1987" t="s">
        <v>8355</v>
      </c>
      <c r="T1987" s="13">
        <f t="shared" ref="T1987:T2050" si="158">(((J1987/60)/60)/24)+DATE(1970,1,1)</f>
        <v>42555.698738425926</v>
      </c>
      <c r="U1987" s="13">
        <f t="shared" ref="U1987:U2050" si="159">(((I1987/60)/60)/24)+DATE(1970,1,1)</f>
        <v>42584.958333333328</v>
      </c>
    </row>
    <row r="1988" spans="1:21" ht="43.5" x14ac:dyDescent="0.3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>
        <f t="shared" si="155"/>
        <v>0.05</v>
      </c>
      <c r="P1988">
        <f t="shared" si="156"/>
        <v>1</v>
      </c>
      <c r="Q1988" s="16">
        <f t="shared" si="157"/>
        <v>1</v>
      </c>
      <c r="R1988" s="9" t="s">
        <v>8343</v>
      </c>
      <c r="S1988" t="s">
        <v>8355</v>
      </c>
      <c r="T1988" s="13">
        <f t="shared" si="158"/>
        <v>42413.433831018512</v>
      </c>
      <c r="U1988" s="13">
        <f t="shared" si="159"/>
        <v>42443.392164351855</v>
      </c>
    </row>
    <row r="1989" spans="1:21" ht="29" x14ac:dyDescent="0.3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>
        <f t="shared" si="155"/>
        <v>42.472727272727276</v>
      </c>
      <c r="P1989">
        <f t="shared" si="156"/>
        <v>43</v>
      </c>
      <c r="Q1989" s="16">
        <f t="shared" si="157"/>
        <v>83.428571428571431</v>
      </c>
      <c r="R1989" s="9" t="s">
        <v>8343</v>
      </c>
      <c r="S1989" t="s">
        <v>8355</v>
      </c>
      <c r="T1989" s="13">
        <f t="shared" si="158"/>
        <v>42034.639768518522</v>
      </c>
      <c r="U1989" s="13">
        <f t="shared" si="159"/>
        <v>42064.639768518522</v>
      </c>
    </row>
    <row r="1990" spans="1:21" x14ac:dyDescent="0.3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>
        <f t="shared" si="155"/>
        <v>0.41666666666666669</v>
      </c>
      <c r="P1990">
        <f t="shared" si="156"/>
        <v>1</v>
      </c>
      <c r="Q1990" s="16">
        <f t="shared" si="157"/>
        <v>25</v>
      </c>
      <c r="R1990" s="9" t="s">
        <v>8343</v>
      </c>
      <c r="S1990" t="s">
        <v>8355</v>
      </c>
      <c r="T1990" s="13">
        <f t="shared" si="158"/>
        <v>42206.763217592597</v>
      </c>
      <c r="U1990" s="13">
        <f t="shared" si="159"/>
        <v>42236.763217592597</v>
      </c>
    </row>
    <row r="1991" spans="1:21" ht="43.5" x14ac:dyDescent="0.3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>
        <f t="shared" si="155"/>
        <v>1</v>
      </c>
      <c r="P1991">
        <f t="shared" si="156"/>
        <v>1</v>
      </c>
      <c r="Q1991" s="16">
        <f t="shared" si="157"/>
        <v>50</v>
      </c>
      <c r="R1991" s="9" t="s">
        <v>8343</v>
      </c>
      <c r="S1991" t="s">
        <v>8355</v>
      </c>
      <c r="T1991" s="13">
        <f t="shared" si="158"/>
        <v>42685.680648148147</v>
      </c>
      <c r="U1991" s="13">
        <f t="shared" si="159"/>
        <v>42715.680648148147</v>
      </c>
    </row>
    <row r="1992" spans="1:21" ht="43.5" x14ac:dyDescent="0.3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>
        <f t="shared" si="155"/>
        <v>16.966666666666665</v>
      </c>
      <c r="P1992">
        <f t="shared" si="156"/>
        <v>17</v>
      </c>
      <c r="Q1992" s="16">
        <f t="shared" si="157"/>
        <v>101.8</v>
      </c>
      <c r="R1992" s="9" t="s">
        <v>8343</v>
      </c>
      <c r="S1992" t="s">
        <v>8355</v>
      </c>
      <c r="T1992" s="13">
        <f t="shared" si="158"/>
        <v>42398.195972222224</v>
      </c>
      <c r="U1992" s="13">
        <f t="shared" si="159"/>
        <v>42413.195972222224</v>
      </c>
    </row>
    <row r="1993" spans="1:21" ht="29" x14ac:dyDescent="0.3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>
        <f t="shared" si="155"/>
        <v>7.0000000000000009</v>
      </c>
      <c r="P1993">
        <f t="shared" si="156"/>
        <v>7</v>
      </c>
      <c r="Q1993" s="16">
        <f t="shared" si="157"/>
        <v>46.666666666666664</v>
      </c>
      <c r="R1993" s="9" t="s">
        <v>8343</v>
      </c>
      <c r="S1993" t="s">
        <v>8355</v>
      </c>
      <c r="T1993" s="13">
        <f t="shared" si="158"/>
        <v>42167.89335648148</v>
      </c>
      <c r="U1993" s="13">
        <f t="shared" si="159"/>
        <v>42188.89335648148</v>
      </c>
    </row>
    <row r="1994" spans="1:21" ht="29" x14ac:dyDescent="0.3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>
        <f t="shared" si="155"/>
        <v>0.13333333333333333</v>
      </c>
      <c r="P1994">
        <f t="shared" si="156"/>
        <v>1</v>
      </c>
      <c r="Q1994" s="16">
        <f t="shared" si="157"/>
        <v>1</v>
      </c>
      <c r="R1994" s="9" t="s">
        <v>8343</v>
      </c>
      <c r="S1994" t="s">
        <v>8355</v>
      </c>
      <c r="T1994" s="13">
        <f t="shared" si="158"/>
        <v>42023.143414351856</v>
      </c>
      <c r="U1994" s="13">
        <f t="shared" si="159"/>
        <v>42053.143414351856</v>
      </c>
    </row>
    <row r="1995" spans="1:21" ht="43.5" x14ac:dyDescent="0.3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>
        <f t="shared" si="155"/>
        <v>0</v>
      </c>
      <c r="P1995">
        <f t="shared" si="156"/>
        <v>0</v>
      </c>
      <c r="Q1995" s="16" t="e">
        <f t="shared" si="157"/>
        <v>#DIV/0!</v>
      </c>
      <c r="R1995" s="9" t="s">
        <v>8343</v>
      </c>
      <c r="S1995" t="s">
        <v>8355</v>
      </c>
      <c r="T1995" s="13">
        <f t="shared" si="158"/>
        <v>42329.58839120371</v>
      </c>
      <c r="U1995" s="13">
        <f t="shared" si="159"/>
        <v>42359.58839120371</v>
      </c>
    </row>
    <row r="1996" spans="1:21" ht="58" x14ac:dyDescent="0.3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>
        <f t="shared" si="155"/>
        <v>0</v>
      </c>
      <c r="P1996">
        <f t="shared" si="156"/>
        <v>0</v>
      </c>
      <c r="Q1996" s="16" t="e">
        <f t="shared" si="157"/>
        <v>#DIV/0!</v>
      </c>
      <c r="R1996" s="9" t="s">
        <v>8343</v>
      </c>
      <c r="S1996" t="s">
        <v>8355</v>
      </c>
      <c r="T1996" s="13">
        <f t="shared" si="158"/>
        <v>42651.006273148145</v>
      </c>
      <c r="U1996" s="13">
        <f t="shared" si="159"/>
        <v>42711.047939814816</v>
      </c>
    </row>
    <row r="1997" spans="1:21" ht="43.5" x14ac:dyDescent="0.3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>
        <f t="shared" si="155"/>
        <v>7.8</v>
      </c>
      <c r="P1997">
        <f t="shared" si="156"/>
        <v>8</v>
      </c>
      <c r="Q1997" s="16">
        <f t="shared" si="157"/>
        <v>26</v>
      </c>
      <c r="R1997" s="9" t="s">
        <v>8343</v>
      </c>
      <c r="S1997" t="s">
        <v>8355</v>
      </c>
      <c r="T1997" s="13">
        <f t="shared" si="158"/>
        <v>42181.902037037042</v>
      </c>
      <c r="U1997" s="13">
        <f t="shared" si="159"/>
        <v>42201.902037037042</v>
      </c>
    </row>
    <row r="1998" spans="1:21" ht="58" x14ac:dyDescent="0.3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>
        <f t="shared" si="155"/>
        <v>0</v>
      </c>
      <c r="P1998">
        <f t="shared" si="156"/>
        <v>0</v>
      </c>
      <c r="Q1998" s="16" t="e">
        <f t="shared" si="157"/>
        <v>#DIV/0!</v>
      </c>
      <c r="R1998" s="9" t="s">
        <v>8343</v>
      </c>
      <c r="S1998" t="s">
        <v>8355</v>
      </c>
      <c r="T1998" s="13">
        <f t="shared" si="158"/>
        <v>41800.819571759261</v>
      </c>
      <c r="U1998" s="13">
        <f t="shared" si="159"/>
        <v>41830.819571759261</v>
      </c>
    </row>
    <row r="1999" spans="1:21" ht="43.5" x14ac:dyDescent="0.3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>
        <f t="shared" si="155"/>
        <v>0</v>
      </c>
      <c r="P1999">
        <f t="shared" si="156"/>
        <v>0</v>
      </c>
      <c r="Q1999" s="16" t="e">
        <f t="shared" si="157"/>
        <v>#DIV/0!</v>
      </c>
      <c r="R1999" s="9" t="s">
        <v>8343</v>
      </c>
      <c r="S1999" t="s">
        <v>8355</v>
      </c>
      <c r="T1999" s="13">
        <f t="shared" si="158"/>
        <v>41847.930694444447</v>
      </c>
      <c r="U1999" s="13">
        <f t="shared" si="159"/>
        <v>41877.930694444447</v>
      </c>
    </row>
    <row r="2000" spans="1:21" ht="58" x14ac:dyDescent="0.3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>
        <f t="shared" si="155"/>
        <v>26.200000000000003</v>
      </c>
      <c r="P2000">
        <f t="shared" si="156"/>
        <v>27</v>
      </c>
      <c r="Q2000" s="16">
        <f t="shared" si="157"/>
        <v>218.33333333333334</v>
      </c>
      <c r="R2000" s="9" t="s">
        <v>8343</v>
      </c>
      <c r="S2000" t="s">
        <v>8355</v>
      </c>
      <c r="T2000" s="13">
        <f t="shared" si="158"/>
        <v>41807.118495370371</v>
      </c>
      <c r="U2000" s="13">
        <f t="shared" si="159"/>
        <v>41852.118495370371</v>
      </c>
    </row>
    <row r="2001" spans="1:21" ht="43.5" x14ac:dyDescent="0.3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>
        <f t="shared" si="155"/>
        <v>0.76129032258064511</v>
      </c>
      <c r="P2001">
        <f t="shared" si="156"/>
        <v>1</v>
      </c>
      <c r="Q2001" s="16">
        <f t="shared" si="157"/>
        <v>33.714285714285715</v>
      </c>
      <c r="R2001" s="9" t="s">
        <v>8343</v>
      </c>
      <c r="S2001" t="s">
        <v>8355</v>
      </c>
      <c r="T2001" s="13">
        <f t="shared" si="158"/>
        <v>41926.482731481483</v>
      </c>
      <c r="U2001" s="13">
        <f t="shared" si="159"/>
        <v>41956.524398148147</v>
      </c>
    </row>
    <row r="2002" spans="1:21" ht="43.5" x14ac:dyDescent="0.3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>
        <f t="shared" si="155"/>
        <v>12.5</v>
      </c>
      <c r="P2002">
        <f t="shared" si="156"/>
        <v>13</v>
      </c>
      <c r="Q2002" s="16">
        <f t="shared" si="157"/>
        <v>25</v>
      </c>
      <c r="R2002" s="9" t="s">
        <v>8343</v>
      </c>
      <c r="S2002" t="s">
        <v>8355</v>
      </c>
      <c r="T2002" s="13">
        <f t="shared" si="158"/>
        <v>42345.951539351852</v>
      </c>
      <c r="U2002" s="13">
        <f t="shared" si="159"/>
        <v>42375.951539351852</v>
      </c>
    </row>
    <row r="2003" spans="1:21" ht="43.5" x14ac:dyDescent="0.3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>
        <f t="shared" si="155"/>
        <v>382.12909090909091</v>
      </c>
      <c r="P2003">
        <f t="shared" si="156"/>
        <v>383</v>
      </c>
      <c r="Q2003" s="16">
        <f t="shared" si="157"/>
        <v>128.38790470372632</v>
      </c>
      <c r="R2003" s="9" t="s">
        <v>8324</v>
      </c>
      <c r="S2003" t="s">
        <v>8354</v>
      </c>
      <c r="T2003" s="13">
        <f t="shared" si="158"/>
        <v>42136.209675925929</v>
      </c>
      <c r="U2003" s="13">
        <f t="shared" si="159"/>
        <v>42167.833333333328</v>
      </c>
    </row>
    <row r="2004" spans="1:21" ht="43.5" x14ac:dyDescent="0.3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>
        <f t="shared" si="155"/>
        <v>216.79422000000002</v>
      </c>
      <c r="P2004">
        <f t="shared" si="156"/>
        <v>217</v>
      </c>
      <c r="Q2004" s="16">
        <f t="shared" si="157"/>
        <v>78.834261818181815</v>
      </c>
      <c r="R2004" s="9" t="s">
        <v>8324</v>
      </c>
      <c r="S2004" t="s">
        <v>8354</v>
      </c>
      <c r="T2004" s="13">
        <f t="shared" si="158"/>
        <v>42728.71230324074</v>
      </c>
      <c r="U2004" s="13">
        <f t="shared" si="159"/>
        <v>42758.71230324074</v>
      </c>
    </row>
    <row r="2005" spans="1:21" ht="58" x14ac:dyDescent="0.3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>
        <f t="shared" si="155"/>
        <v>312</v>
      </c>
      <c r="P2005">
        <f t="shared" si="156"/>
        <v>312</v>
      </c>
      <c r="Q2005" s="16">
        <f t="shared" si="157"/>
        <v>91.764705882352942</v>
      </c>
      <c r="R2005" s="9" t="s">
        <v>8324</v>
      </c>
      <c r="S2005" t="s">
        <v>8354</v>
      </c>
      <c r="T2005" s="13">
        <f t="shared" si="158"/>
        <v>40347.125601851854</v>
      </c>
      <c r="U2005" s="13">
        <f t="shared" si="159"/>
        <v>40361.958333333336</v>
      </c>
    </row>
    <row r="2006" spans="1:21" ht="43.5" x14ac:dyDescent="0.3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>
        <f t="shared" si="155"/>
        <v>234.42048</v>
      </c>
      <c r="P2006">
        <f t="shared" si="156"/>
        <v>235</v>
      </c>
      <c r="Q2006" s="16">
        <f t="shared" si="157"/>
        <v>331.10237288135596</v>
      </c>
      <c r="R2006" s="9" t="s">
        <v>8324</v>
      </c>
      <c r="S2006" t="s">
        <v>8354</v>
      </c>
      <c r="T2006" s="13">
        <f t="shared" si="158"/>
        <v>41800.604895833334</v>
      </c>
      <c r="U2006" s="13">
        <f t="shared" si="159"/>
        <v>41830.604895833334</v>
      </c>
    </row>
    <row r="2007" spans="1:21" ht="43.5" x14ac:dyDescent="0.3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>
        <f t="shared" si="155"/>
        <v>123.68010000000001</v>
      </c>
      <c r="P2007">
        <f t="shared" si="156"/>
        <v>124</v>
      </c>
      <c r="Q2007" s="16">
        <f t="shared" si="157"/>
        <v>194.26193717277485</v>
      </c>
      <c r="R2007" s="9" t="s">
        <v>8324</v>
      </c>
      <c r="S2007" t="s">
        <v>8354</v>
      </c>
      <c r="T2007" s="13">
        <f t="shared" si="158"/>
        <v>41535.812708333331</v>
      </c>
      <c r="U2007" s="13">
        <f t="shared" si="159"/>
        <v>41563.165972222225</v>
      </c>
    </row>
    <row r="2008" spans="1:21" ht="58" x14ac:dyDescent="0.3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>
        <f t="shared" si="155"/>
        <v>247.84</v>
      </c>
      <c r="P2008">
        <f t="shared" si="156"/>
        <v>248</v>
      </c>
      <c r="Q2008" s="16">
        <f t="shared" si="157"/>
        <v>408.97689768976898</v>
      </c>
      <c r="R2008" s="9" t="s">
        <v>8324</v>
      </c>
      <c r="S2008" t="s">
        <v>8354</v>
      </c>
      <c r="T2008" s="13">
        <f t="shared" si="158"/>
        <v>41941.500520833331</v>
      </c>
      <c r="U2008" s="13">
        <f t="shared" si="159"/>
        <v>41976.542187500003</v>
      </c>
    </row>
    <row r="2009" spans="1:21" ht="58" x14ac:dyDescent="0.3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>
        <f t="shared" si="155"/>
        <v>115.7092</v>
      </c>
      <c r="P2009">
        <f t="shared" si="156"/>
        <v>116</v>
      </c>
      <c r="Q2009" s="16">
        <f t="shared" si="157"/>
        <v>84.459270072992695</v>
      </c>
      <c r="R2009" s="9" t="s">
        <v>8324</v>
      </c>
      <c r="S2009" t="s">
        <v>8354</v>
      </c>
      <c r="T2009" s="13">
        <f t="shared" si="158"/>
        <v>40347.837800925925</v>
      </c>
      <c r="U2009" s="13">
        <f t="shared" si="159"/>
        <v>40414.166666666664</v>
      </c>
    </row>
    <row r="2010" spans="1:21" ht="58" x14ac:dyDescent="0.3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>
        <f t="shared" si="155"/>
        <v>117.07484768810599</v>
      </c>
      <c r="P2010">
        <f t="shared" si="156"/>
        <v>118</v>
      </c>
      <c r="Q2010" s="16">
        <f t="shared" si="157"/>
        <v>44.853658536585364</v>
      </c>
      <c r="R2010" s="9" t="s">
        <v>8324</v>
      </c>
      <c r="S2010" t="s">
        <v>8354</v>
      </c>
      <c r="T2010" s="13">
        <f t="shared" si="158"/>
        <v>40761.604421296295</v>
      </c>
      <c r="U2010" s="13">
        <f t="shared" si="159"/>
        <v>40805.604421296295</v>
      </c>
    </row>
    <row r="2011" spans="1:21" ht="43.5" x14ac:dyDescent="0.3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>
        <f t="shared" si="155"/>
        <v>305.15800000000002</v>
      </c>
      <c r="P2011">
        <f t="shared" si="156"/>
        <v>306</v>
      </c>
      <c r="Q2011" s="16">
        <f t="shared" si="157"/>
        <v>383.3643216080402</v>
      </c>
      <c r="R2011" s="9" t="s">
        <v>8324</v>
      </c>
      <c r="S2011" t="s">
        <v>8354</v>
      </c>
      <c r="T2011" s="13">
        <f t="shared" si="158"/>
        <v>42661.323414351849</v>
      </c>
      <c r="U2011" s="13">
        <f t="shared" si="159"/>
        <v>42697.365081018521</v>
      </c>
    </row>
    <row r="2012" spans="1:21" ht="29" x14ac:dyDescent="0.3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>
        <f t="shared" si="155"/>
        <v>320.05299999999994</v>
      </c>
      <c r="P2012">
        <f t="shared" si="156"/>
        <v>321</v>
      </c>
      <c r="Q2012" s="16">
        <f t="shared" si="157"/>
        <v>55.276856649395505</v>
      </c>
      <c r="R2012" s="9" t="s">
        <v>8324</v>
      </c>
      <c r="S2012" t="s">
        <v>8354</v>
      </c>
      <c r="T2012" s="13">
        <f t="shared" si="158"/>
        <v>42570.996423611112</v>
      </c>
      <c r="U2012" s="13">
        <f t="shared" si="159"/>
        <v>42600.996423611112</v>
      </c>
    </row>
    <row r="2013" spans="1:21" ht="43.5" x14ac:dyDescent="0.3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>
        <f t="shared" si="155"/>
        <v>819.56399999999996</v>
      </c>
      <c r="P2013">
        <f t="shared" si="156"/>
        <v>820</v>
      </c>
      <c r="Q2013" s="16">
        <f t="shared" si="157"/>
        <v>422.02059732234807</v>
      </c>
      <c r="R2013" s="9" t="s">
        <v>8324</v>
      </c>
      <c r="S2013" t="s">
        <v>8354</v>
      </c>
      <c r="T2013" s="13">
        <f t="shared" si="158"/>
        <v>42347.358483796299</v>
      </c>
      <c r="U2013" s="13">
        <f t="shared" si="159"/>
        <v>42380.958333333328</v>
      </c>
    </row>
    <row r="2014" spans="1:21" ht="43.5" x14ac:dyDescent="0.3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>
        <f t="shared" si="155"/>
        <v>234.90000000000003</v>
      </c>
      <c r="P2014">
        <f t="shared" si="156"/>
        <v>235</v>
      </c>
      <c r="Q2014" s="16">
        <f t="shared" si="157"/>
        <v>64.180327868852459</v>
      </c>
      <c r="R2014" s="9" t="s">
        <v>8324</v>
      </c>
      <c r="S2014" t="s">
        <v>8354</v>
      </c>
      <c r="T2014" s="13">
        <f t="shared" si="158"/>
        <v>42010.822233796294</v>
      </c>
      <c r="U2014" s="13">
        <f t="shared" si="159"/>
        <v>42040.822233796294</v>
      </c>
    </row>
    <row r="2015" spans="1:21" ht="58" x14ac:dyDescent="0.3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>
        <f t="shared" si="155"/>
        <v>494.91374999999999</v>
      </c>
      <c r="P2015">
        <f t="shared" si="156"/>
        <v>495</v>
      </c>
      <c r="Q2015" s="16">
        <f t="shared" si="157"/>
        <v>173.57781674704077</v>
      </c>
      <c r="R2015" s="9" t="s">
        <v>8324</v>
      </c>
      <c r="S2015" t="s">
        <v>8354</v>
      </c>
      <c r="T2015" s="13">
        <f t="shared" si="158"/>
        <v>42499.960810185185</v>
      </c>
      <c r="U2015" s="13">
        <f t="shared" si="159"/>
        <v>42559.960810185185</v>
      </c>
    </row>
    <row r="2016" spans="1:21" ht="43.5" x14ac:dyDescent="0.3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>
        <f t="shared" si="155"/>
        <v>7813.7822333333334</v>
      </c>
      <c r="P2016">
        <f t="shared" si="156"/>
        <v>7814</v>
      </c>
      <c r="Q2016" s="16">
        <f t="shared" si="157"/>
        <v>88.601680840609291</v>
      </c>
      <c r="R2016" s="9" t="s">
        <v>8324</v>
      </c>
      <c r="S2016" t="s">
        <v>8354</v>
      </c>
      <c r="T2016" s="13">
        <f t="shared" si="158"/>
        <v>41324.214571759258</v>
      </c>
      <c r="U2016" s="13">
        <f t="shared" si="159"/>
        <v>41358.172905092593</v>
      </c>
    </row>
    <row r="2017" spans="1:21" ht="43.5" x14ac:dyDescent="0.3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>
        <f t="shared" si="155"/>
        <v>113.00013888888888</v>
      </c>
      <c r="P2017">
        <f t="shared" si="156"/>
        <v>114</v>
      </c>
      <c r="Q2017" s="16">
        <f t="shared" si="157"/>
        <v>50.222283950617282</v>
      </c>
      <c r="R2017" s="9" t="s">
        <v>8324</v>
      </c>
      <c r="S2017" t="s">
        <v>8354</v>
      </c>
      <c r="T2017" s="13">
        <f t="shared" si="158"/>
        <v>40765.876886574071</v>
      </c>
      <c r="U2017" s="13">
        <f t="shared" si="159"/>
        <v>40795.876886574071</v>
      </c>
    </row>
    <row r="2018" spans="1:21" ht="29" x14ac:dyDescent="0.3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>
        <f t="shared" si="155"/>
        <v>921.54219999999998</v>
      </c>
      <c r="P2018">
        <f t="shared" si="156"/>
        <v>922</v>
      </c>
      <c r="Q2018" s="16">
        <f t="shared" si="157"/>
        <v>192.38876826722338</v>
      </c>
      <c r="R2018" s="9" t="s">
        <v>8324</v>
      </c>
      <c r="S2018" t="s">
        <v>8354</v>
      </c>
      <c r="T2018" s="13">
        <f t="shared" si="158"/>
        <v>41312.88077546296</v>
      </c>
      <c r="U2018" s="13">
        <f t="shared" si="159"/>
        <v>41342.88077546296</v>
      </c>
    </row>
    <row r="2019" spans="1:21" ht="43.5" x14ac:dyDescent="0.3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>
        <f t="shared" si="155"/>
        <v>125.10239999999999</v>
      </c>
      <c r="P2019">
        <f t="shared" si="156"/>
        <v>126</v>
      </c>
      <c r="Q2019" s="16">
        <f t="shared" si="157"/>
        <v>73.416901408450698</v>
      </c>
      <c r="R2019" s="9" t="s">
        <v>8324</v>
      </c>
      <c r="S2019" t="s">
        <v>8354</v>
      </c>
      <c r="T2019" s="13">
        <f t="shared" si="158"/>
        <v>40961.057349537034</v>
      </c>
      <c r="U2019" s="13">
        <f t="shared" si="159"/>
        <v>40992.166666666664</v>
      </c>
    </row>
    <row r="2020" spans="1:21" ht="43.5" x14ac:dyDescent="0.3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>
        <f t="shared" si="155"/>
        <v>102.24343076923077</v>
      </c>
      <c r="P2020">
        <f t="shared" si="156"/>
        <v>103</v>
      </c>
      <c r="Q2020" s="16">
        <f t="shared" si="157"/>
        <v>147.68495555555555</v>
      </c>
      <c r="R2020" s="9" t="s">
        <v>8324</v>
      </c>
      <c r="S2020" t="s">
        <v>8354</v>
      </c>
      <c r="T2020" s="13">
        <f t="shared" si="158"/>
        <v>42199.365844907406</v>
      </c>
      <c r="U2020" s="13">
        <f t="shared" si="159"/>
        <v>42229.365844907406</v>
      </c>
    </row>
    <row r="2021" spans="1:21" ht="58" x14ac:dyDescent="0.3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>
        <f t="shared" si="155"/>
        <v>484.90975000000003</v>
      </c>
      <c r="P2021">
        <f t="shared" si="156"/>
        <v>485</v>
      </c>
      <c r="Q2021" s="16">
        <f t="shared" si="157"/>
        <v>108.96848314606741</v>
      </c>
      <c r="R2021" s="9" t="s">
        <v>8324</v>
      </c>
      <c r="S2021" t="s">
        <v>8354</v>
      </c>
      <c r="T2021" s="13">
        <f t="shared" si="158"/>
        <v>42605.70857638889</v>
      </c>
      <c r="U2021" s="13">
        <f t="shared" si="159"/>
        <v>42635.70857638889</v>
      </c>
    </row>
    <row r="2022" spans="1:21" ht="43.5" x14ac:dyDescent="0.3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>
        <f t="shared" si="155"/>
        <v>192.33333333333334</v>
      </c>
      <c r="P2022">
        <f t="shared" si="156"/>
        <v>193</v>
      </c>
      <c r="Q2022" s="16">
        <f t="shared" si="157"/>
        <v>23.647540983606557</v>
      </c>
      <c r="R2022" s="9" t="s">
        <v>8324</v>
      </c>
      <c r="S2022" t="s">
        <v>8354</v>
      </c>
      <c r="T2022" s="13">
        <f t="shared" si="158"/>
        <v>41737.097499999996</v>
      </c>
      <c r="U2022" s="13">
        <f t="shared" si="159"/>
        <v>41773.961111111108</v>
      </c>
    </row>
    <row r="2023" spans="1:21" ht="43.5" x14ac:dyDescent="0.3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>
        <f t="shared" si="155"/>
        <v>281.10000000000002</v>
      </c>
      <c r="P2023">
        <f t="shared" si="156"/>
        <v>282</v>
      </c>
      <c r="Q2023" s="16">
        <f t="shared" si="157"/>
        <v>147.94736842105263</v>
      </c>
      <c r="R2023" s="9" t="s">
        <v>8324</v>
      </c>
      <c r="S2023" t="s">
        <v>8354</v>
      </c>
      <c r="T2023" s="13">
        <f t="shared" si="158"/>
        <v>41861.070567129631</v>
      </c>
      <c r="U2023" s="13">
        <f t="shared" si="159"/>
        <v>41906.070567129631</v>
      </c>
    </row>
    <row r="2024" spans="1:21" ht="43.5" x14ac:dyDescent="0.3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>
        <f t="shared" si="155"/>
        <v>125.13700000000001</v>
      </c>
      <c r="P2024">
        <f t="shared" si="156"/>
        <v>126</v>
      </c>
      <c r="Q2024" s="16">
        <f t="shared" si="157"/>
        <v>385.03692307692307</v>
      </c>
      <c r="R2024" s="9" t="s">
        <v>8324</v>
      </c>
      <c r="S2024" t="s">
        <v>8354</v>
      </c>
      <c r="T2024" s="13">
        <f t="shared" si="158"/>
        <v>42502.569120370375</v>
      </c>
      <c r="U2024" s="13">
        <f t="shared" si="159"/>
        <v>42532.569120370375</v>
      </c>
    </row>
    <row r="2025" spans="1:21" ht="58" x14ac:dyDescent="0.3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>
        <f t="shared" si="155"/>
        <v>161.459</v>
      </c>
      <c r="P2025">
        <f t="shared" si="156"/>
        <v>162</v>
      </c>
      <c r="Q2025" s="16">
        <f t="shared" si="157"/>
        <v>457.39093484419266</v>
      </c>
      <c r="R2025" s="9" t="s">
        <v>8324</v>
      </c>
      <c r="S2025" t="s">
        <v>8354</v>
      </c>
      <c r="T2025" s="13">
        <f t="shared" si="158"/>
        <v>42136.420752314814</v>
      </c>
      <c r="U2025" s="13">
        <f t="shared" si="159"/>
        <v>42166.420752314814</v>
      </c>
    </row>
    <row r="2026" spans="1:21" ht="43.5" x14ac:dyDescent="0.3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>
        <f t="shared" si="155"/>
        <v>585.35</v>
      </c>
      <c r="P2026">
        <f t="shared" si="156"/>
        <v>586</v>
      </c>
      <c r="Q2026" s="16">
        <f t="shared" si="157"/>
        <v>222.99047619047619</v>
      </c>
      <c r="R2026" s="9" t="s">
        <v>8324</v>
      </c>
      <c r="S2026" t="s">
        <v>8354</v>
      </c>
      <c r="T2026" s="13">
        <f t="shared" si="158"/>
        <v>41099.966944444444</v>
      </c>
      <c r="U2026" s="13">
        <f t="shared" si="159"/>
        <v>41134.125</v>
      </c>
    </row>
    <row r="2027" spans="1:21" ht="43.5" x14ac:dyDescent="0.3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>
        <f t="shared" si="155"/>
        <v>201.14999999999998</v>
      </c>
      <c r="P2027">
        <f t="shared" si="156"/>
        <v>202</v>
      </c>
      <c r="Q2027" s="16">
        <f t="shared" si="157"/>
        <v>220.74074074074073</v>
      </c>
      <c r="R2027" s="9" t="s">
        <v>8324</v>
      </c>
      <c r="S2027" t="s">
        <v>8354</v>
      </c>
      <c r="T2027" s="13">
        <f t="shared" si="158"/>
        <v>42136.184560185182</v>
      </c>
      <c r="U2027" s="13">
        <f t="shared" si="159"/>
        <v>42166.184560185182</v>
      </c>
    </row>
    <row r="2028" spans="1:21" ht="29" x14ac:dyDescent="0.3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>
        <f t="shared" si="155"/>
        <v>133.48307999999997</v>
      </c>
      <c r="P2028">
        <f t="shared" si="156"/>
        <v>134</v>
      </c>
      <c r="Q2028" s="16">
        <f t="shared" si="157"/>
        <v>73.503898678414089</v>
      </c>
      <c r="R2028" s="9" t="s">
        <v>8324</v>
      </c>
      <c r="S2028" t="s">
        <v>8354</v>
      </c>
      <c r="T2028" s="13">
        <f t="shared" si="158"/>
        <v>41704.735937500001</v>
      </c>
      <c r="U2028" s="13">
        <f t="shared" si="159"/>
        <v>41750.165972222225</v>
      </c>
    </row>
    <row r="2029" spans="1:21" ht="43.5" x14ac:dyDescent="0.3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>
        <f t="shared" si="155"/>
        <v>120.24900000000001</v>
      </c>
      <c r="P2029">
        <f t="shared" si="156"/>
        <v>121</v>
      </c>
      <c r="Q2029" s="16">
        <f t="shared" si="157"/>
        <v>223.09647495361781</v>
      </c>
      <c r="R2029" s="9" t="s">
        <v>8324</v>
      </c>
      <c r="S2029" t="s">
        <v>8354</v>
      </c>
      <c r="T2029" s="13">
        <f t="shared" si="158"/>
        <v>42048.813877314817</v>
      </c>
      <c r="U2029" s="13">
        <f t="shared" si="159"/>
        <v>42093.772210648152</v>
      </c>
    </row>
    <row r="2030" spans="1:21" ht="29" x14ac:dyDescent="0.3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>
        <f t="shared" si="155"/>
        <v>126.16666666666667</v>
      </c>
      <c r="P2030">
        <f t="shared" si="156"/>
        <v>127</v>
      </c>
      <c r="Q2030" s="16">
        <f t="shared" si="157"/>
        <v>47.911392405063289</v>
      </c>
      <c r="R2030" s="9" t="s">
        <v>8324</v>
      </c>
      <c r="S2030" t="s">
        <v>8354</v>
      </c>
      <c r="T2030" s="13">
        <f t="shared" si="158"/>
        <v>40215.919050925928</v>
      </c>
      <c r="U2030" s="13">
        <f t="shared" si="159"/>
        <v>40252.913194444445</v>
      </c>
    </row>
    <row r="2031" spans="1:21" ht="43.5" x14ac:dyDescent="0.3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>
        <f t="shared" si="155"/>
        <v>361.2</v>
      </c>
      <c r="P2031">
        <f t="shared" si="156"/>
        <v>362</v>
      </c>
      <c r="Q2031" s="16">
        <f t="shared" si="157"/>
        <v>96.063829787234042</v>
      </c>
      <c r="R2031" s="9" t="s">
        <v>8324</v>
      </c>
      <c r="S2031" t="s">
        <v>8354</v>
      </c>
      <c r="T2031" s="13">
        <f t="shared" si="158"/>
        <v>41848.021770833337</v>
      </c>
      <c r="U2031" s="13">
        <f t="shared" si="159"/>
        <v>41878.021770833337</v>
      </c>
    </row>
    <row r="2032" spans="1:21" ht="43.5" x14ac:dyDescent="0.3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>
        <f t="shared" si="155"/>
        <v>226.239013671875</v>
      </c>
      <c r="P2032">
        <f t="shared" si="156"/>
        <v>227</v>
      </c>
      <c r="Q2032" s="16">
        <f t="shared" si="157"/>
        <v>118.6144</v>
      </c>
      <c r="R2032" s="9" t="s">
        <v>8324</v>
      </c>
      <c r="S2032" t="s">
        <v>8354</v>
      </c>
      <c r="T2032" s="13">
        <f t="shared" si="158"/>
        <v>41212.996481481481</v>
      </c>
      <c r="U2032" s="13">
        <f t="shared" si="159"/>
        <v>41242.996481481481</v>
      </c>
    </row>
    <row r="2033" spans="1:21" ht="43.5" x14ac:dyDescent="0.3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>
        <f t="shared" si="155"/>
        <v>120.35</v>
      </c>
      <c r="P2033">
        <f t="shared" si="156"/>
        <v>121</v>
      </c>
      <c r="Q2033" s="16">
        <f t="shared" si="157"/>
        <v>118.45472440944881</v>
      </c>
      <c r="R2033" s="9" t="s">
        <v>8324</v>
      </c>
      <c r="S2033" t="s">
        <v>8354</v>
      </c>
      <c r="T2033" s="13">
        <f t="shared" si="158"/>
        <v>41975.329317129625</v>
      </c>
      <c r="U2033" s="13">
        <f t="shared" si="159"/>
        <v>42013.041666666672</v>
      </c>
    </row>
    <row r="2034" spans="1:21" ht="43.5" x14ac:dyDescent="0.3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>
        <f t="shared" si="155"/>
        <v>304.18799999999999</v>
      </c>
      <c r="P2034">
        <f t="shared" si="156"/>
        <v>305</v>
      </c>
      <c r="Q2034" s="16">
        <f t="shared" si="157"/>
        <v>143.21468926553672</v>
      </c>
      <c r="R2034" s="9" t="s">
        <v>8324</v>
      </c>
      <c r="S2034" t="s">
        <v>8354</v>
      </c>
      <c r="T2034" s="13">
        <f t="shared" si="158"/>
        <v>42689.565671296295</v>
      </c>
      <c r="U2034" s="13">
        <f t="shared" si="159"/>
        <v>42719.208333333328</v>
      </c>
    </row>
    <row r="2035" spans="1:21" ht="58" x14ac:dyDescent="0.3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>
        <f t="shared" si="155"/>
        <v>178.67599999999999</v>
      </c>
      <c r="P2035">
        <f t="shared" si="156"/>
        <v>179</v>
      </c>
      <c r="Q2035" s="16">
        <f t="shared" si="157"/>
        <v>282.71518987341773</v>
      </c>
      <c r="R2035" s="9" t="s">
        <v>8324</v>
      </c>
      <c r="S2035" t="s">
        <v>8354</v>
      </c>
      <c r="T2035" s="13">
        <f t="shared" si="158"/>
        <v>41725.082384259258</v>
      </c>
      <c r="U2035" s="13">
        <f t="shared" si="159"/>
        <v>41755.082384259258</v>
      </c>
    </row>
    <row r="2036" spans="1:21" ht="58" x14ac:dyDescent="0.3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>
        <f t="shared" si="155"/>
        <v>386.81998717948721</v>
      </c>
      <c r="P2036">
        <f t="shared" si="156"/>
        <v>387</v>
      </c>
      <c r="Q2036" s="16">
        <f t="shared" si="157"/>
        <v>593.93620078740162</v>
      </c>
      <c r="R2036" s="9" t="s">
        <v>8324</v>
      </c>
      <c r="S2036" t="s">
        <v>8354</v>
      </c>
      <c r="T2036" s="13">
        <f t="shared" si="158"/>
        <v>42076.130011574074</v>
      </c>
      <c r="U2036" s="13">
        <f t="shared" si="159"/>
        <v>42131.290277777778</v>
      </c>
    </row>
    <row r="2037" spans="1:21" ht="58" x14ac:dyDescent="0.3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>
        <f t="shared" si="155"/>
        <v>211.03642500000004</v>
      </c>
      <c r="P2037">
        <f t="shared" si="156"/>
        <v>212</v>
      </c>
      <c r="Q2037" s="16">
        <f t="shared" si="157"/>
        <v>262.15704968944101</v>
      </c>
      <c r="R2037" s="9" t="s">
        <v>8324</v>
      </c>
      <c r="S2037" t="s">
        <v>8354</v>
      </c>
      <c r="T2037" s="13">
        <f t="shared" si="158"/>
        <v>42311.625081018516</v>
      </c>
      <c r="U2037" s="13">
        <f t="shared" si="159"/>
        <v>42357.041666666672</v>
      </c>
    </row>
    <row r="2038" spans="1:21" ht="43.5" x14ac:dyDescent="0.3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>
        <f t="shared" si="155"/>
        <v>131.66833333333335</v>
      </c>
      <c r="P2038">
        <f t="shared" si="156"/>
        <v>132</v>
      </c>
      <c r="Q2038" s="16">
        <f t="shared" si="157"/>
        <v>46.580778301886795</v>
      </c>
      <c r="R2038" s="9" t="s">
        <v>8324</v>
      </c>
      <c r="S2038" t="s">
        <v>8354</v>
      </c>
      <c r="T2038" s="13">
        <f t="shared" si="158"/>
        <v>41738.864803240744</v>
      </c>
      <c r="U2038" s="13">
        <f t="shared" si="159"/>
        <v>41768.864803240744</v>
      </c>
    </row>
    <row r="2039" spans="1:21" ht="43.5" x14ac:dyDescent="0.3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>
        <f t="shared" si="155"/>
        <v>300.47639999999996</v>
      </c>
      <c r="P2039">
        <f t="shared" si="156"/>
        <v>301</v>
      </c>
      <c r="Q2039" s="16">
        <f t="shared" si="157"/>
        <v>70.041118881118877</v>
      </c>
      <c r="R2039" s="9" t="s">
        <v>8324</v>
      </c>
      <c r="S2039" t="s">
        <v>8354</v>
      </c>
      <c r="T2039" s="13">
        <f t="shared" si="158"/>
        <v>41578.210104166668</v>
      </c>
      <c r="U2039" s="13">
        <f t="shared" si="159"/>
        <v>41638.251770833333</v>
      </c>
    </row>
    <row r="2040" spans="1:21" ht="43.5" x14ac:dyDescent="0.3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>
        <f t="shared" si="155"/>
        <v>420.51249999999999</v>
      </c>
      <c r="P2040">
        <f t="shared" si="156"/>
        <v>421</v>
      </c>
      <c r="Q2040" s="16">
        <f t="shared" si="157"/>
        <v>164.90686274509804</v>
      </c>
      <c r="R2040" s="9" t="s">
        <v>8324</v>
      </c>
      <c r="S2040" t="s">
        <v>8354</v>
      </c>
      <c r="T2040" s="13">
        <f t="shared" si="158"/>
        <v>41424.27107638889</v>
      </c>
      <c r="U2040" s="13">
        <f t="shared" si="159"/>
        <v>41456.75</v>
      </c>
    </row>
    <row r="2041" spans="1:21" ht="43.5" x14ac:dyDescent="0.3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>
        <f t="shared" si="155"/>
        <v>136.21680000000001</v>
      </c>
      <c r="P2041">
        <f t="shared" si="156"/>
        <v>137</v>
      </c>
      <c r="Q2041" s="16">
        <f t="shared" si="157"/>
        <v>449.26385224274406</v>
      </c>
      <c r="R2041" s="9" t="s">
        <v>8324</v>
      </c>
      <c r="S2041" t="s">
        <v>8354</v>
      </c>
      <c r="T2041" s="13">
        <f t="shared" si="158"/>
        <v>42675.438946759255</v>
      </c>
      <c r="U2041" s="13">
        <f t="shared" si="159"/>
        <v>42705.207638888889</v>
      </c>
    </row>
    <row r="2042" spans="1:21" ht="29" x14ac:dyDescent="0.3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>
        <f t="shared" si="155"/>
        <v>248.17133333333334</v>
      </c>
      <c r="P2042">
        <f t="shared" si="156"/>
        <v>249</v>
      </c>
      <c r="Q2042" s="16">
        <f t="shared" si="157"/>
        <v>27.472841328413285</v>
      </c>
      <c r="R2042" s="9" t="s">
        <v>8324</v>
      </c>
      <c r="S2042" t="s">
        <v>8354</v>
      </c>
      <c r="T2042" s="13">
        <f t="shared" si="158"/>
        <v>41578.927118055559</v>
      </c>
      <c r="U2042" s="13">
        <f t="shared" si="159"/>
        <v>41593.968784722223</v>
      </c>
    </row>
    <row r="2043" spans="1:21" ht="43.5" x14ac:dyDescent="0.3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>
        <f t="shared" si="155"/>
        <v>181.86315789473684</v>
      </c>
      <c r="P2043">
        <f t="shared" si="156"/>
        <v>182</v>
      </c>
      <c r="Q2043" s="16">
        <f t="shared" si="157"/>
        <v>143.97499999999999</v>
      </c>
      <c r="R2043" s="9" t="s">
        <v>8324</v>
      </c>
      <c r="S2043" t="s">
        <v>8354</v>
      </c>
      <c r="T2043" s="13">
        <f t="shared" si="158"/>
        <v>42654.525775462964</v>
      </c>
      <c r="U2043" s="13">
        <f t="shared" si="159"/>
        <v>42684.567442129628</v>
      </c>
    </row>
    <row r="2044" spans="1:21" ht="43.5" x14ac:dyDescent="0.3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>
        <f t="shared" si="155"/>
        <v>123.53</v>
      </c>
      <c r="P2044">
        <f t="shared" si="156"/>
        <v>124</v>
      </c>
      <c r="Q2044" s="16">
        <f t="shared" si="157"/>
        <v>88.23571428571428</v>
      </c>
      <c r="R2044" s="9" t="s">
        <v>8324</v>
      </c>
      <c r="S2044" t="s">
        <v>8354</v>
      </c>
      <c r="T2044" s="13">
        <f t="shared" si="158"/>
        <v>42331.708032407405</v>
      </c>
      <c r="U2044" s="13">
        <f t="shared" si="159"/>
        <v>42391.708032407405</v>
      </c>
    </row>
    <row r="2045" spans="1:21" ht="58" x14ac:dyDescent="0.3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>
        <f t="shared" si="155"/>
        <v>506.20938628158842</v>
      </c>
      <c r="P2045">
        <f t="shared" si="156"/>
        <v>507</v>
      </c>
      <c r="Q2045" s="16">
        <f t="shared" si="157"/>
        <v>36.326424870466319</v>
      </c>
      <c r="R2045" s="9" t="s">
        <v>8324</v>
      </c>
      <c r="S2045" t="s">
        <v>8354</v>
      </c>
      <c r="T2045" s="13">
        <f t="shared" si="158"/>
        <v>42661.176817129628</v>
      </c>
      <c r="U2045" s="13">
        <f t="shared" si="159"/>
        <v>42715.207638888889</v>
      </c>
    </row>
    <row r="2046" spans="1:21" ht="43.5" x14ac:dyDescent="0.3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>
        <f t="shared" si="155"/>
        <v>108.21333333333334</v>
      </c>
      <c r="P2046">
        <f t="shared" si="156"/>
        <v>109</v>
      </c>
      <c r="Q2046" s="16">
        <f t="shared" si="157"/>
        <v>90.177777777777777</v>
      </c>
      <c r="R2046" s="9" t="s">
        <v>8324</v>
      </c>
      <c r="S2046" t="s">
        <v>8354</v>
      </c>
      <c r="T2046" s="13">
        <f t="shared" si="158"/>
        <v>42138.684189814812</v>
      </c>
      <c r="U2046" s="13">
        <f t="shared" si="159"/>
        <v>42168.684189814812</v>
      </c>
    </row>
    <row r="2047" spans="1:21" ht="58" x14ac:dyDescent="0.3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>
        <f t="shared" si="155"/>
        <v>819.18387755102037</v>
      </c>
      <c r="P2047">
        <f t="shared" si="156"/>
        <v>820</v>
      </c>
      <c r="Q2047" s="16">
        <f t="shared" si="157"/>
        <v>152.62361216730039</v>
      </c>
      <c r="R2047" s="9" t="s">
        <v>8324</v>
      </c>
      <c r="S2047" t="s">
        <v>8354</v>
      </c>
      <c r="T2047" s="13">
        <f t="shared" si="158"/>
        <v>41069.088506944441</v>
      </c>
      <c r="U2047" s="13">
        <f t="shared" si="159"/>
        <v>41099.088506944441</v>
      </c>
    </row>
    <row r="2048" spans="1:21" ht="43.5" x14ac:dyDescent="0.3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>
        <f t="shared" si="155"/>
        <v>121.10000000000001</v>
      </c>
      <c r="P2048">
        <f t="shared" si="156"/>
        <v>122</v>
      </c>
      <c r="Q2048" s="16">
        <f t="shared" si="157"/>
        <v>55.806451612903224</v>
      </c>
      <c r="R2048" s="9" t="s">
        <v>8324</v>
      </c>
      <c r="S2048" t="s">
        <v>8354</v>
      </c>
      <c r="T2048" s="13">
        <f t="shared" si="158"/>
        <v>41387.171805555554</v>
      </c>
      <c r="U2048" s="13">
        <f t="shared" si="159"/>
        <v>41417.171805555554</v>
      </c>
    </row>
    <row r="2049" spans="1:21" ht="43.5" x14ac:dyDescent="0.3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>
        <f t="shared" si="155"/>
        <v>102.99897959183673</v>
      </c>
      <c r="P2049">
        <f t="shared" si="156"/>
        <v>103</v>
      </c>
      <c r="Q2049" s="16">
        <f t="shared" si="157"/>
        <v>227.85327313769753</v>
      </c>
      <c r="R2049" s="9" t="s">
        <v>8324</v>
      </c>
      <c r="S2049" t="s">
        <v>8354</v>
      </c>
      <c r="T2049" s="13">
        <f t="shared" si="158"/>
        <v>42081.903587962966</v>
      </c>
      <c r="U2049" s="13">
        <f t="shared" si="159"/>
        <v>42111</v>
      </c>
    </row>
    <row r="2050" spans="1:21" ht="43.5" x14ac:dyDescent="0.3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>
        <f t="shared" si="155"/>
        <v>148.33229411764705</v>
      </c>
      <c r="P2050">
        <f t="shared" si="156"/>
        <v>149</v>
      </c>
      <c r="Q2050" s="16">
        <f t="shared" si="157"/>
        <v>91.82989803350327</v>
      </c>
      <c r="R2050" s="9" t="s">
        <v>8324</v>
      </c>
      <c r="S2050" t="s">
        <v>8354</v>
      </c>
      <c r="T2050" s="13">
        <f t="shared" si="158"/>
        <v>41387.651516203703</v>
      </c>
      <c r="U2050" s="13">
        <f t="shared" si="159"/>
        <v>41417.651516203703</v>
      </c>
    </row>
    <row r="2051" spans="1:21" x14ac:dyDescent="0.3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>
        <f t="shared" ref="O2051:O2114" si="160">((E2051)/(D2051))*100</f>
        <v>120.19070000000001</v>
      </c>
      <c r="P2051">
        <f t="shared" ref="P2051:P2114" si="161">ROUNDUP(O2051,0)</f>
        <v>121</v>
      </c>
      <c r="Q2051" s="16">
        <f t="shared" ref="Q2051:Q2114" si="162">E2051/L2051</f>
        <v>80.991037735849048</v>
      </c>
      <c r="R2051" s="9" t="s">
        <v>8324</v>
      </c>
      <c r="S2051" t="s">
        <v>8354</v>
      </c>
      <c r="T2051" s="13">
        <f t="shared" ref="T2051:T2114" si="163">(((J2051/60)/60)/24)+DATE(1970,1,1)</f>
        <v>41575.527349537035</v>
      </c>
      <c r="U2051" s="13">
        <f t="shared" ref="U2051:U2114" si="164">(((I2051/60)/60)/24)+DATE(1970,1,1)</f>
        <v>41610.957638888889</v>
      </c>
    </row>
    <row r="2052" spans="1:21" ht="43.5" x14ac:dyDescent="0.3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>
        <f t="shared" si="160"/>
        <v>473.27000000000004</v>
      </c>
      <c r="P2052">
        <f t="shared" si="161"/>
        <v>474</v>
      </c>
      <c r="Q2052" s="16">
        <f t="shared" si="162"/>
        <v>278.39411764705881</v>
      </c>
      <c r="R2052" s="9" t="s">
        <v>8324</v>
      </c>
      <c r="S2052" t="s">
        <v>8354</v>
      </c>
      <c r="T2052" s="13">
        <f t="shared" si="163"/>
        <v>42115.071504629625</v>
      </c>
      <c r="U2052" s="13">
        <f t="shared" si="164"/>
        <v>42155.071504629625</v>
      </c>
    </row>
    <row r="2053" spans="1:21" ht="58" x14ac:dyDescent="0.3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>
        <f t="shared" si="160"/>
        <v>130.36250000000001</v>
      </c>
      <c r="P2053">
        <f t="shared" si="161"/>
        <v>131</v>
      </c>
      <c r="Q2053" s="16">
        <f t="shared" si="162"/>
        <v>43.095041322314053</v>
      </c>
      <c r="R2053" s="9" t="s">
        <v>8324</v>
      </c>
      <c r="S2053" t="s">
        <v>8354</v>
      </c>
      <c r="T2053" s="13">
        <f t="shared" si="163"/>
        <v>41604.022418981483</v>
      </c>
      <c r="U2053" s="13">
        <f t="shared" si="164"/>
        <v>41634.022418981483</v>
      </c>
    </row>
    <row r="2054" spans="1:21" ht="43.5" x14ac:dyDescent="0.3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>
        <f t="shared" si="160"/>
        <v>353.048</v>
      </c>
      <c r="P2054">
        <f t="shared" si="161"/>
        <v>354</v>
      </c>
      <c r="Q2054" s="16">
        <f t="shared" si="162"/>
        <v>326.29205175600737</v>
      </c>
      <c r="R2054" s="9" t="s">
        <v>8324</v>
      </c>
      <c r="S2054" t="s">
        <v>8354</v>
      </c>
      <c r="T2054" s="13">
        <f t="shared" si="163"/>
        <v>42375.08394675926</v>
      </c>
      <c r="U2054" s="13">
        <f t="shared" si="164"/>
        <v>42420.08394675926</v>
      </c>
    </row>
    <row r="2055" spans="1:21" ht="43.5" x14ac:dyDescent="0.3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>
        <f t="shared" si="160"/>
        <v>101.02</v>
      </c>
      <c r="P2055">
        <f t="shared" si="161"/>
        <v>102</v>
      </c>
      <c r="Q2055" s="16">
        <f t="shared" si="162"/>
        <v>41.743801652892564</v>
      </c>
      <c r="R2055" s="9" t="s">
        <v>8324</v>
      </c>
      <c r="S2055" t="s">
        <v>8354</v>
      </c>
      <c r="T2055" s="13">
        <f t="shared" si="163"/>
        <v>42303.617488425924</v>
      </c>
      <c r="U2055" s="13">
        <f t="shared" si="164"/>
        <v>42333.659155092595</v>
      </c>
    </row>
    <row r="2056" spans="1:21" ht="43.5" x14ac:dyDescent="0.3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>
        <f t="shared" si="160"/>
        <v>113.59142857142857</v>
      </c>
      <c r="P2056">
        <f t="shared" si="161"/>
        <v>114</v>
      </c>
      <c r="Q2056" s="16">
        <f t="shared" si="162"/>
        <v>64.020933977455712</v>
      </c>
      <c r="R2056" s="9" t="s">
        <v>8324</v>
      </c>
      <c r="S2056" t="s">
        <v>8354</v>
      </c>
      <c r="T2056" s="13">
        <f t="shared" si="163"/>
        <v>41731.520949074074</v>
      </c>
      <c r="U2056" s="13">
        <f t="shared" si="164"/>
        <v>41761.520949074074</v>
      </c>
    </row>
    <row r="2057" spans="1:21" ht="43.5" x14ac:dyDescent="0.3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>
        <f t="shared" si="160"/>
        <v>167.41666666666666</v>
      </c>
      <c r="P2057">
        <f t="shared" si="161"/>
        <v>168</v>
      </c>
      <c r="Q2057" s="16">
        <f t="shared" si="162"/>
        <v>99.455445544554451</v>
      </c>
      <c r="R2057" s="9" t="s">
        <v>8324</v>
      </c>
      <c r="S2057" t="s">
        <v>8354</v>
      </c>
      <c r="T2057" s="13">
        <f t="shared" si="163"/>
        <v>41946.674108796295</v>
      </c>
      <c r="U2057" s="13">
        <f t="shared" si="164"/>
        <v>41976.166666666672</v>
      </c>
    </row>
    <row r="2058" spans="1:21" ht="43.5" x14ac:dyDescent="0.3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>
        <f t="shared" si="160"/>
        <v>153.452</v>
      </c>
      <c r="P2058">
        <f t="shared" si="161"/>
        <v>154</v>
      </c>
      <c r="Q2058" s="16">
        <f t="shared" si="162"/>
        <v>138.49458483754512</v>
      </c>
      <c r="R2058" s="9" t="s">
        <v>8324</v>
      </c>
      <c r="S2058" t="s">
        <v>8354</v>
      </c>
      <c r="T2058" s="13">
        <f t="shared" si="163"/>
        <v>41351.76090277778</v>
      </c>
      <c r="U2058" s="13">
        <f t="shared" si="164"/>
        <v>41381.76090277778</v>
      </c>
    </row>
    <row r="2059" spans="1:21" ht="58" x14ac:dyDescent="0.3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>
        <f t="shared" si="160"/>
        <v>202.23220000000001</v>
      </c>
      <c r="P2059">
        <f t="shared" si="161"/>
        <v>203</v>
      </c>
      <c r="Q2059" s="16">
        <f t="shared" si="162"/>
        <v>45.547792792792798</v>
      </c>
      <c r="R2059" s="9" t="s">
        <v>8324</v>
      </c>
      <c r="S2059" t="s">
        <v>8354</v>
      </c>
      <c r="T2059" s="13">
        <f t="shared" si="163"/>
        <v>42396.494583333333</v>
      </c>
      <c r="U2059" s="13">
        <f t="shared" si="164"/>
        <v>42426.494583333333</v>
      </c>
    </row>
    <row r="2060" spans="1:21" ht="29" x14ac:dyDescent="0.3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>
        <f t="shared" si="160"/>
        <v>168.28125</v>
      </c>
      <c r="P2060">
        <f t="shared" si="161"/>
        <v>169</v>
      </c>
      <c r="Q2060" s="16">
        <f t="shared" si="162"/>
        <v>10.507317073170732</v>
      </c>
      <c r="R2060" s="9" t="s">
        <v>8324</v>
      </c>
      <c r="S2060" t="s">
        <v>8354</v>
      </c>
      <c r="T2060" s="13">
        <f t="shared" si="163"/>
        <v>42026.370717592596</v>
      </c>
      <c r="U2060" s="13">
        <f t="shared" si="164"/>
        <v>42065.833333333328</v>
      </c>
    </row>
    <row r="2061" spans="1:21" ht="43.5" x14ac:dyDescent="0.3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>
        <f t="shared" si="160"/>
        <v>143.45666666666668</v>
      </c>
      <c r="P2061">
        <f t="shared" si="161"/>
        <v>144</v>
      </c>
      <c r="Q2061" s="16">
        <f t="shared" si="162"/>
        <v>114.76533333333333</v>
      </c>
      <c r="R2061" s="9" t="s">
        <v>8324</v>
      </c>
      <c r="S2061" t="s">
        <v>8354</v>
      </c>
      <c r="T2061" s="13">
        <f t="shared" si="163"/>
        <v>42361.602476851855</v>
      </c>
      <c r="U2061" s="13">
        <f t="shared" si="164"/>
        <v>42400.915972222225</v>
      </c>
    </row>
    <row r="2062" spans="1:21" ht="43.5" x14ac:dyDescent="0.3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>
        <f t="shared" si="160"/>
        <v>196.4</v>
      </c>
      <c r="P2062">
        <f t="shared" si="161"/>
        <v>197</v>
      </c>
      <c r="Q2062" s="16">
        <f t="shared" si="162"/>
        <v>35.997067448680355</v>
      </c>
      <c r="R2062" s="9" t="s">
        <v>8324</v>
      </c>
      <c r="S2062" t="s">
        <v>8354</v>
      </c>
      <c r="T2062" s="13">
        <f t="shared" si="163"/>
        <v>41783.642939814818</v>
      </c>
      <c r="U2062" s="13">
        <f t="shared" si="164"/>
        <v>41843.642939814818</v>
      </c>
    </row>
    <row r="2063" spans="1:21" ht="43.5" x14ac:dyDescent="0.3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>
        <f t="shared" si="160"/>
        <v>107.91999999999999</v>
      </c>
      <c r="P2063">
        <f t="shared" si="161"/>
        <v>108</v>
      </c>
      <c r="Q2063" s="16">
        <f t="shared" si="162"/>
        <v>154.17142857142858</v>
      </c>
      <c r="R2063" s="9" t="s">
        <v>8324</v>
      </c>
      <c r="S2063" t="s">
        <v>8354</v>
      </c>
      <c r="T2063" s="13">
        <f t="shared" si="163"/>
        <v>42705.764513888891</v>
      </c>
      <c r="U2063" s="13">
        <f t="shared" si="164"/>
        <v>42735.764513888891</v>
      </c>
    </row>
    <row r="2064" spans="1:21" ht="58" x14ac:dyDescent="0.3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>
        <f t="shared" si="160"/>
        <v>114.97699999999999</v>
      </c>
      <c r="P2064">
        <f t="shared" si="161"/>
        <v>115</v>
      </c>
      <c r="Q2064" s="16">
        <f t="shared" si="162"/>
        <v>566.38916256157631</v>
      </c>
      <c r="R2064" s="9" t="s">
        <v>8324</v>
      </c>
      <c r="S2064" t="s">
        <v>8354</v>
      </c>
      <c r="T2064" s="13">
        <f t="shared" si="163"/>
        <v>42423.3830787037</v>
      </c>
      <c r="U2064" s="13">
        <f t="shared" si="164"/>
        <v>42453.341412037036</v>
      </c>
    </row>
    <row r="2065" spans="1:21" ht="29" x14ac:dyDescent="0.3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>
        <f t="shared" si="160"/>
        <v>148.04999999999998</v>
      </c>
      <c r="P2065">
        <f t="shared" si="161"/>
        <v>149</v>
      </c>
      <c r="Q2065" s="16">
        <f t="shared" si="162"/>
        <v>120.85714285714286</v>
      </c>
      <c r="R2065" s="9" t="s">
        <v>8324</v>
      </c>
      <c r="S2065" t="s">
        <v>8354</v>
      </c>
      <c r="T2065" s="13">
        <f t="shared" si="163"/>
        <v>42472.73265046296</v>
      </c>
      <c r="U2065" s="13">
        <f t="shared" si="164"/>
        <v>42505.73265046296</v>
      </c>
    </row>
    <row r="2066" spans="1:21" ht="43.5" x14ac:dyDescent="0.3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>
        <f t="shared" si="160"/>
        <v>191.16676082790633</v>
      </c>
      <c r="P2066">
        <f t="shared" si="161"/>
        <v>192</v>
      </c>
      <c r="Q2066" s="16">
        <f t="shared" si="162"/>
        <v>86.163845492085343</v>
      </c>
      <c r="R2066" s="9" t="s">
        <v>8324</v>
      </c>
      <c r="S2066" t="s">
        <v>8354</v>
      </c>
      <c r="T2066" s="13">
        <f t="shared" si="163"/>
        <v>41389.364849537036</v>
      </c>
      <c r="U2066" s="13">
        <f t="shared" si="164"/>
        <v>41425.5</v>
      </c>
    </row>
    <row r="2067" spans="1:21" ht="43.5" x14ac:dyDescent="0.3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>
        <f t="shared" si="160"/>
        <v>199.215125</v>
      </c>
      <c r="P2067">
        <f t="shared" si="161"/>
        <v>200</v>
      </c>
      <c r="Q2067" s="16">
        <f t="shared" si="162"/>
        <v>51.212114395886893</v>
      </c>
      <c r="R2067" s="9" t="s">
        <v>8324</v>
      </c>
      <c r="S2067" t="s">
        <v>8354</v>
      </c>
      <c r="T2067" s="13">
        <f t="shared" si="163"/>
        <v>41603.333668981482</v>
      </c>
      <c r="U2067" s="13">
        <f t="shared" si="164"/>
        <v>41633.333668981482</v>
      </c>
    </row>
    <row r="2068" spans="1:21" ht="43.5" x14ac:dyDescent="0.3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>
        <f t="shared" si="160"/>
        <v>218.6</v>
      </c>
      <c r="P2068">
        <f t="shared" si="161"/>
        <v>219</v>
      </c>
      <c r="Q2068" s="16">
        <f t="shared" si="162"/>
        <v>67.261538461538464</v>
      </c>
      <c r="R2068" s="9" t="s">
        <v>8324</v>
      </c>
      <c r="S2068" t="s">
        <v>8354</v>
      </c>
      <c r="T2068" s="13">
        <f t="shared" si="163"/>
        <v>41844.771793981483</v>
      </c>
      <c r="U2068" s="13">
        <f t="shared" si="164"/>
        <v>41874.771793981483</v>
      </c>
    </row>
    <row r="2069" spans="1:21" ht="43.5" x14ac:dyDescent="0.3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>
        <f t="shared" si="160"/>
        <v>126.86868686868686</v>
      </c>
      <c r="P2069">
        <f t="shared" si="161"/>
        <v>127</v>
      </c>
      <c r="Q2069" s="16">
        <f t="shared" si="162"/>
        <v>62.8</v>
      </c>
      <c r="R2069" s="9" t="s">
        <v>8324</v>
      </c>
      <c r="S2069" t="s">
        <v>8354</v>
      </c>
      <c r="T2069" s="13">
        <f t="shared" si="163"/>
        <v>42115.853888888887</v>
      </c>
      <c r="U2069" s="13">
        <f t="shared" si="164"/>
        <v>42148.853888888887</v>
      </c>
    </row>
    <row r="2070" spans="1:21" ht="43.5" x14ac:dyDescent="0.3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>
        <f t="shared" si="160"/>
        <v>105.22388000000001</v>
      </c>
      <c r="P2070">
        <f t="shared" si="161"/>
        <v>106</v>
      </c>
      <c r="Q2070" s="16">
        <f t="shared" si="162"/>
        <v>346.13118421052633</v>
      </c>
      <c r="R2070" s="9" t="s">
        <v>8324</v>
      </c>
      <c r="S2070" t="s">
        <v>8354</v>
      </c>
      <c r="T2070" s="13">
        <f t="shared" si="163"/>
        <v>42633.841608796298</v>
      </c>
      <c r="U2070" s="13">
        <f t="shared" si="164"/>
        <v>42663.841608796298</v>
      </c>
    </row>
    <row r="2071" spans="1:21" ht="58" x14ac:dyDescent="0.3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>
        <f t="shared" si="160"/>
        <v>128.40666000000002</v>
      </c>
      <c r="P2071">
        <f t="shared" si="161"/>
        <v>129</v>
      </c>
      <c r="Q2071" s="16">
        <f t="shared" si="162"/>
        <v>244.11912547528519</v>
      </c>
      <c r="R2071" s="9" t="s">
        <v>8324</v>
      </c>
      <c r="S2071" t="s">
        <v>8354</v>
      </c>
      <c r="T2071" s="13">
        <f t="shared" si="163"/>
        <v>42340.972118055557</v>
      </c>
      <c r="U2071" s="13">
        <f t="shared" si="164"/>
        <v>42371.972118055557</v>
      </c>
    </row>
    <row r="2072" spans="1:21" ht="43.5" x14ac:dyDescent="0.3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>
        <f t="shared" si="160"/>
        <v>317.3272</v>
      </c>
      <c r="P2072">
        <f t="shared" si="161"/>
        <v>318</v>
      </c>
      <c r="Q2072" s="16">
        <f t="shared" si="162"/>
        <v>259.25424836601309</v>
      </c>
      <c r="R2072" s="9" t="s">
        <v>8324</v>
      </c>
      <c r="S2072" t="s">
        <v>8354</v>
      </c>
      <c r="T2072" s="13">
        <f t="shared" si="163"/>
        <v>42519.6565162037</v>
      </c>
      <c r="U2072" s="13">
        <f t="shared" si="164"/>
        <v>42549.6565162037</v>
      </c>
    </row>
    <row r="2073" spans="1:21" ht="43.5" x14ac:dyDescent="0.3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>
        <f t="shared" si="160"/>
        <v>280.73</v>
      </c>
      <c r="P2073">
        <f t="shared" si="161"/>
        <v>281</v>
      </c>
      <c r="Q2073" s="16">
        <f t="shared" si="162"/>
        <v>201.96402877697841</v>
      </c>
      <c r="R2073" s="9" t="s">
        <v>8324</v>
      </c>
      <c r="S2073" t="s">
        <v>8354</v>
      </c>
      <c r="T2073" s="13">
        <f t="shared" si="163"/>
        <v>42600.278749999998</v>
      </c>
      <c r="U2073" s="13">
        <f t="shared" si="164"/>
        <v>42645.278749999998</v>
      </c>
    </row>
    <row r="2074" spans="1:21" ht="58" x14ac:dyDescent="0.3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>
        <f t="shared" si="160"/>
        <v>110.73146853146854</v>
      </c>
      <c r="P2074">
        <f t="shared" si="161"/>
        <v>111</v>
      </c>
      <c r="Q2074" s="16">
        <f t="shared" si="162"/>
        <v>226.20857142857142</v>
      </c>
      <c r="R2074" s="9" t="s">
        <v>8324</v>
      </c>
      <c r="S2074" t="s">
        <v>8354</v>
      </c>
      <c r="T2074" s="13">
        <f t="shared" si="163"/>
        <v>42467.581388888888</v>
      </c>
      <c r="U2074" s="13">
        <f t="shared" si="164"/>
        <v>42497.581388888888</v>
      </c>
    </row>
    <row r="2075" spans="1:21" ht="43.5" x14ac:dyDescent="0.3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>
        <f t="shared" si="160"/>
        <v>152.60429999999999</v>
      </c>
      <c r="P2075">
        <f t="shared" si="161"/>
        <v>153</v>
      </c>
      <c r="Q2075" s="16">
        <f t="shared" si="162"/>
        <v>324.69</v>
      </c>
      <c r="R2075" s="9" t="s">
        <v>8324</v>
      </c>
      <c r="S2075" t="s">
        <v>8354</v>
      </c>
      <c r="T2075" s="13">
        <f t="shared" si="163"/>
        <v>42087.668032407411</v>
      </c>
      <c r="U2075" s="13">
        <f t="shared" si="164"/>
        <v>42132.668032407411</v>
      </c>
    </row>
    <row r="2076" spans="1:21" ht="29" x14ac:dyDescent="0.3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>
        <f t="shared" si="160"/>
        <v>102.49999999999999</v>
      </c>
      <c r="P2076">
        <f t="shared" si="161"/>
        <v>103</v>
      </c>
      <c r="Q2076" s="16">
        <f t="shared" si="162"/>
        <v>205</v>
      </c>
      <c r="R2076" s="9" t="s">
        <v>8324</v>
      </c>
      <c r="S2076" t="s">
        <v>8354</v>
      </c>
      <c r="T2076" s="13">
        <f t="shared" si="163"/>
        <v>42466.826180555552</v>
      </c>
      <c r="U2076" s="13">
        <f t="shared" si="164"/>
        <v>42496.826180555552</v>
      </c>
    </row>
    <row r="2077" spans="1:21" ht="43.5" x14ac:dyDescent="0.3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>
        <f t="shared" si="160"/>
        <v>1678.3738373837384</v>
      </c>
      <c r="P2077">
        <f t="shared" si="161"/>
        <v>1679</v>
      </c>
      <c r="Q2077" s="16">
        <f t="shared" si="162"/>
        <v>20.465926829268295</v>
      </c>
      <c r="R2077" s="9" t="s">
        <v>8324</v>
      </c>
      <c r="S2077" t="s">
        <v>8354</v>
      </c>
      <c r="T2077" s="13">
        <f t="shared" si="163"/>
        <v>41450.681574074071</v>
      </c>
      <c r="U2077" s="13">
        <f t="shared" si="164"/>
        <v>41480.681574074071</v>
      </c>
    </row>
    <row r="2078" spans="1:21" ht="29" x14ac:dyDescent="0.3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>
        <f t="shared" si="160"/>
        <v>543.349156424581</v>
      </c>
      <c r="P2078">
        <f t="shared" si="161"/>
        <v>544</v>
      </c>
      <c r="Q2078" s="16">
        <f t="shared" si="162"/>
        <v>116.35303146309367</v>
      </c>
      <c r="R2078" s="9" t="s">
        <v>8324</v>
      </c>
      <c r="S2078" t="s">
        <v>8354</v>
      </c>
      <c r="T2078" s="13">
        <f t="shared" si="163"/>
        <v>41803.880659722221</v>
      </c>
      <c r="U2078" s="13">
        <f t="shared" si="164"/>
        <v>41843.880659722221</v>
      </c>
    </row>
    <row r="2079" spans="1:21" ht="43.5" x14ac:dyDescent="0.3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>
        <f t="shared" si="160"/>
        <v>115.50800000000001</v>
      </c>
      <c r="P2079">
        <f t="shared" si="161"/>
        <v>116</v>
      </c>
      <c r="Q2079" s="16">
        <f t="shared" si="162"/>
        <v>307.20212765957444</v>
      </c>
      <c r="R2079" s="9" t="s">
        <v>8324</v>
      </c>
      <c r="S2079" t="s">
        <v>8354</v>
      </c>
      <c r="T2079" s="13">
        <f t="shared" si="163"/>
        <v>42103.042546296296</v>
      </c>
      <c r="U2079" s="13">
        <f t="shared" si="164"/>
        <v>42160.875</v>
      </c>
    </row>
    <row r="2080" spans="1:21" ht="43.5" x14ac:dyDescent="0.3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>
        <f t="shared" si="160"/>
        <v>131.20499999999998</v>
      </c>
      <c r="P2080">
        <f t="shared" si="161"/>
        <v>132</v>
      </c>
      <c r="Q2080" s="16">
        <f t="shared" si="162"/>
        <v>546.6875</v>
      </c>
      <c r="R2080" s="9" t="s">
        <v>8324</v>
      </c>
      <c r="S2080" t="s">
        <v>8354</v>
      </c>
      <c r="T2080" s="13">
        <f t="shared" si="163"/>
        <v>42692.771493055552</v>
      </c>
      <c r="U2080" s="13">
        <f t="shared" si="164"/>
        <v>42722.771493055552</v>
      </c>
    </row>
    <row r="2081" spans="1:21" ht="58" x14ac:dyDescent="0.3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>
        <f t="shared" si="160"/>
        <v>288.17</v>
      </c>
      <c r="P2081">
        <f t="shared" si="161"/>
        <v>289</v>
      </c>
      <c r="Q2081" s="16">
        <f t="shared" si="162"/>
        <v>47.474464579901152</v>
      </c>
      <c r="R2081" s="9" t="s">
        <v>8324</v>
      </c>
      <c r="S2081" t="s">
        <v>8354</v>
      </c>
      <c r="T2081" s="13">
        <f t="shared" si="163"/>
        <v>42150.71056712963</v>
      </c>
      <c r="U2081" s="13">
        <f t="shared" si="164"/>
        <v>42180.791666666672</v>
      </c>
    </row>
    <row r="2082" spans="1:21" ht="43.5" x14ac:dyDescent="0.3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>
        <f t="shared" si="160"/>
        <v>507.8</v>
      </c>
      <c r="P2082">
        <f t="shared" si="161"/>
        <v>508</v>
      </c>
      <c r="Q2082" s="16">
        <f t="shared" si="162"/>
        <v>101.56</v>
      </c>
      <c r="R2082" s="9" t="s">
        <v>8324</v>
      </c>
      <c r="S2082" t="s">
        <v>8354</v>
      </c>
      <c r="T2082" s="13">
        <f t="shared" si="163"/>
        <v>42289.957175925927</v>
      </c>
      <c r="U2082" s="13">
        <f t="shared" si="164"/>
        <v>42319.998842592591</v>
      </c>
    </row>
    <row r="2083" spans="1:21" ht="43.5" x14ac:dyDescent="0.3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>
        <f t="shared" si="160"/>
        <v>114.57142857142857</v>
      </c>
      <c r="P2083">
        <f t="shared" si="161"/>
        <v>115</v>
      </c>
      <c r="Q2083" s="16">
        <f t="shared" si="162"/>
        <v>72.909090909090907</v>
      </c>
      <c r="R2083" s="9" t="s">
        <v>8330</v>
      </c>
      <c r="S2083" t="s">
        <v>8334</v>
      </c>
      <c r="T2083" s="13">
        <f t="shared" si="163"/>
        <v>41004.156886574077</v>
      </c>
      <c r="U2083" s="13">
        <f t="shared" si="164"/>
        <v>41045.207638888889</v>
      </c>
    </row>
    <row r="2084" spans="1:21" ht="58" x14ac:dyDescent="0.3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>
        <f t="shared" si="160"/>
        <v>110.73333333333333</v>
      </c>
      <c r="P2084">
        <f t="shared" si="161"/>
        <v>111</v>
      </c>
      <c r="Q2084" s="16">
        <f t="shared" si="162"/>
        <v>43.710526315789473</v>
      </c>
      <c r="R2084" s="9" t="s">
        <v>8330</v>
      </c>
      <c r="S2084" t="s">
        <v>8334</v>
      </c>
      <c r="T2084" s="13">
        <f t="shared" si="163"/>
        <v>40811.120324074072</v>
      </c>
      <c r="U2084" s="13">
        <f t="shared" si="164"/>
        <v>40871.161990740737</v>
      </c>
    </row>
    <row r="2085" spans="1:21" ht="43.5" x14ac:dyDescent="0.3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>
        <f t="shared" si="160"/>
        <v>113.33333333333333</v>
      </c>
      <c r="P2085">
        <f t="shared" si="161"/>
        <v>114</v>
      </c>
      <c r="Q2085" s="16">
        <f t="shared" si="162"/>
        <v>34</v>
      </c>
      <c r="R2085" s="9" t="s">
        <v>8330</v>
      </c>
      <c r="S2085" t="s">
        <v>8334</v>
      </c>
      <c r="T2085" s="13">
        <f t="shared" si="163"/>
        <v>41034.72216435185</v>
      </c>
      <c r="U2085" s="13">
        <f t="shared" si="164"/>
        <v>41064.72216435185</v>
      </c>
    </row>
    <row r="2086" spans="1:21" ht="43.5" x14ac:dyDescent="0.3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>
        <f t="shared" si="160"/>
        <v>108.33333333333333</v>
      </c>
      <c r="P2086">
        <f t="shared" si="161"/>
        <v>109</v>
      </c>
      <c r="Q2086" s="16">
        <f t="shared" si="162"/>
        <v>70.652173913043484</v>
      </c>
      <c r="R2086" s="9" t="s">
        <v>8330</v>
      </c>
      <c r="S2086" t="s">
        <v>8334</v>
      </c>
      <c r="T2086" s="13">
        <f t="shared" si="163"/>
        <v>41731.833124999997</v>
      </c>
      <c r="U2086" s="13">
        <f t="shared" si="164"/>
        <v>41763.290972222225</v>
      </c>
    </row>
    <row r="2087" spans="1:21" ht="58" x14ac:dyDescent="0.3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>
        <f t="shared" si="160"/>
        <v>123.53333333333335</v>
      </c>
      <c r="P2087">
        <f t="shared" si="161"/>
        <v>124</v>
      </c>
      <c r="Q2087" s="16">
        <f t="shared" si="162"/>
        <v>89.301204819277103</v>
      </c>
      <c r="R2087" s="9" t="s">
        <v>8330</v>
      </c>
      <c r="S2087" t="s">
        <v>8334</v>
      </c>
      <c r="T2087" s="13">
        <f t="shared" si="163"/>
        <v>41075.835497685184</v>
      </c>
      <c r="U2087" s="13">
        <f t="shared" si="164"/>
        <v>41105.835497685184</v>
      </c>
    </row>
    <row r="2088" spans="1:21" ht="43.5" x14ac:dyDescent="0.3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>
        <f t="shared" si="160"/>
        <v>100.69999999999999</v>
      </c>
      <c r="P2088">
        <f t="shared" si="161"/>
        <v>101</v>
      </c>
      <c r="Q2088" s="16">
        <f t="shared" si="162"/>
        <v>115.08571428571429</v>
      </c>
      <c r="R2088" s="9" t="s">
        <v>8330</v>
      </c>
      <c r="S2088" t="s">
        <v>8334</v>
      </c>
      <c r="T2088" s="13">
        <f t="shared" si="163"/>
        <v>40860.67050925926</v>
      </c>
      <c r="U2088" s="13">
        <f t="shared" si="164"/>
        <v>40891.207638888889</v>
      </c>
    </row>
    <row r="2089" spans="1:21" ht="58" x14ac:dyDescent="0.3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>
        <f t="shared" si="160"/>
        <v>103.53333333333335</v>
      </c>
      <c r="P2089">
        <f t="shared" si="161"/>
        <v>104</v>
      </c>
      <c r="Q2089" s="16">
        <f t="shared" si="162"/>
        <v>62.12</v>
      </c>
      <c r="R2089" s="9" t="s">
        <v>8330</v>
      </c>
      <c r="S2089" t="s">
        <v>8334</v>
      </c>
      <c r="T2089" s="13">
        <f t="shared" si="163"/>
        <v>40764.204375000001</v>
      </c>
      <c r="U2089" s="13">
        <f t="shared" si="164"/>
        <v>40794.204375000001</v>
      </c>
    </row>
    <row r="2090" spans="1:21" ht="43.5" x14ac:dyDescent="0.3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>
        <f t="shared" si="160"/>
        <v>115.51066666666668</v>
      </c>
      <c r="P2090">
        <f t="shared" si="161"/>
        <v>116</v>
      </c>
      <c r="Q2090" s="16">
        <f t="shared" si="162"/>
        <v>46.204266666666669</v>
      </c>
      <c r="R2090" s="9" t="s">
        <v>8330</v>
      </c>
      <c r="S2090" t="s">
        <v>8334</v>
      </c>
      <c r="T2090" s="13">
        <f t="shared" si="163"/>
        <v>40395.714722222219</v>
      </c>
      <c r="U2090" s="13">
        <f t="shared" si="164"/>
        <v>40432.165972222225</v>
      </c>
    </row>
    <row r="2091" spans="1:21" ht="29" x14ac:dyDescent="0.3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>
        <f t="shared" si="160"/>
        <v>120.4004</v>
      </c>
      <c r="P2091">
        <f t="shared" si="161"/>
        <v>121</v>
      </c>
      <c r="Q2091" s="16">
        <f t="shared" si="162"/>
        <v>48.54854838709678</v>
      </c>
      <c r="R2091" s="9" t="s">
        <v>8330</v>
      </c>
      <c r="S2091" t="s">
        <v>8334</v>
      </c>
      <c r="T2091" s="13">
        <f t="shared" si="163"/>
        <v>41453.076319444444</v>
      </c>
      <c r="U2091" s="13">
        <f t="shared" si="164"/>
        <v>41488.076319444444</v>
      </c>
    </row>
    <row r="2092" spans="1:21" ht="43.5" x14ac:dyDescent="0.3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>
        <f t="shared" si="160"/>
        <v>115.040375</v>
      </c>
      <c r="P2092">
        <f t="shared" si="161"/>
        <v>116</v>
      </c>
      <c r="Q2092" s="16">
        <f t="shared" si="162"/>
        <v>57.520187499999999</v>
      </c>
      <c r="R2092" s="9" t="s">
        <v>8330</v>
      </c>
      <c r="S2092" t="s">
        <v>8334</v>
      </c>
      <c r="T2092" s="13">
        <f t="shared" si="163"/>
        <v>41299.381423611114</v>
      </c>
      <c r="U2092" s="13">
        <f t="shared" si="164"/>
        <v>41329.381423611114</v>
      </c>
    </row>
    <row r="2093" spans="1:21" ht="58" x14ac:dyDescent="0.3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>
        <f t="shared" si="160"/>
        <v>120.46777777777777</v>
      </c>
      <c r="P2093">
        <f t="shared" si="161"/>
        <v>121</v>
      </c>
      <c r="Q2093" s="16">
        <f t="shared" si="162"/>
        <v>88.147154471544724</v>
      </c>
      <c r="R2093" s="9" t="s">
        <v>8330</v>
      </c>
      <c r="S2093" t="s">
        <v>8334</v>
      </c>
      <c r="T2093" s="13">
        <f t="shared" si="163"/>
        <v>40555.322662037033</v>
      </c>
      <c r="U2093" s="13">
        <f t="shared" si="164"/>
        <v>40603.833333333336</v>
      </c>
    </row>
    <row r="2094" spans="1:21" ht="43.5" x14ac:dyDescent="0.3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>
        <f t="shared" si="160"/>
        <v>101.28333333333333</v>
      </c>
      <c r="P2094">
        <f t="shared" si="161"/>
        <v>102</v>
      </c>
      <c r="Q2094" s="16">
        <f t="shared" si="162"/>
        <v>110.49090909090908</v>
      </c>
      <c r="R2094" s="9" t="s">
        <v>8330</v>
      </c>
      <c r="S2094" t="s">
        <v>8334</v>
      </c>
      <c r="T2094" s="13">
        <f t="shared" si="163"/>
        <v>40763.707546296297</v>
      </c>
      <c r="U2094" s="13">
        <f t="shared" si="164"/>
        <v>40823.707546296297</v>
      </c>
    </row>
    <row r="2095" spans="1:21" ht="43.5" x14ac:dyDescent="0.3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>
        <f t="shared" si="160"/>
        <v>102.46666666666667</v>
      </c>
      <c r="P2095">
        <f t="shared" si="161"/>
        <v>103</v>
      </c>
      <c r="Q2095" s="16">
        <f t="shared" si="162"/>
        <v>66.826086956521735</v>
      </c>
      <c r="R2095" s="9" t="s">
        <v>8330</v>
      </c>
      <c r="S2095" t="s">
        <v>8334</v>
      </c>
      <c r="T2095" s="13">
        <f t="shared" si="163"/>
        <v>41205.854537037041</v>
      </c>
      <c r="U2095" s="13">
        <f t="shared" si="164"/>
        <v>41265.896203703705</v>
      </c>
    </row>
    <row r="2096" spans="1:21" ht="58" x14ac:dyDescent="0.3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>
        <f t="shared" si="160"/>
        <v>120.54285714285714</v>
      </c>
      <c r="P2096">
        <f t="shared" si="161"/>
        <v>121</v>
      </c>
      <c r="Q2096" s="16">
        <f t="shared" si="162"/>
        <v>58.597222222222221</v>
      </c>
      <c r="R2096" s="9" t="s">
        <v>8330</v>
      </c>
      <c r="S2096" t="s">
        <v>8334</v>
      </c>
      <c r="T2096" s="13">
        <f t="shared" si="163"/>
        <v>40939.02002314815</v>
      </c>
      <c r="U2096" s="13">
        <f t="shared" si="164"/>
        <v>40973.125</v>
      </c>
    </row>
    <row r="2097" spans="1:21" ht="43.5" x14ac:dyDescent="0.3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>
        <f t="shared" si="160"/>
        <v>100</v>
      </c>
      <c r="P2097">
        <f t="shared" si="161"/>
        <v>100</v>
      </c>
      <c r="Q2097" s="16">
        <f t="shared" si="162"/>
        <v>113.63636363636364</v>
      </c>
      <c r="R2097" s="9" t="s">
        <v>8330</v>
      </c>
      <c r="S2097" t="s">
        <v>8334</v>
      </c>
      <c r="T2097" s="13">
        <f t="shared" si="163"/>
        <v>40758.733483796292</v>
      </c>
      <c r="U2097" s="13">
        <f t="shared" si="164"/>
        <v>40818.733483796292</v>
      </c>
    </row>
    <row r="2098" spans="1:21" ht="43.5" x14ac:dyDescent="0.3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>
        <f t="shared" si="160"/>
        <v>101.66666666666666</v>
      </c>
      <c r="P2098">
        <f t="shared" si="161"/>
        <v>102</v>
      </c>
      <c r="Q2098" s="16">
        <f t="shared" si="162"/>
        <v>43.571428571428569</v>
      </c>
      <c r="R2098" s="9" t="s">
        <v>8330</v>
      </c>
      <c r="S2098" t="s">
        <v>8334</v>
      </c>
      <c r="T2098" s="13">
        <f t="shared" si="163"/>
        <v>41192.758506944447</v>
      </c>
      <c r="U2098" s="13">
        <f t="shared" si="164"/>
        <v>41208.165972222225</v>
      </c>
    </row>
    <row r="2099" spans="1:21" ht="43.5" x14ac:dyDescent="0.3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>
        <f t="shared" si="160"/>
        <v>100</v>
      </c>
      <c r="P2099">
        <f t="shared" si="161"/>
        <v>100</v>
      </c>
      <c r="Q2099" s="16">
        <f t="shared" si="162"/>
        <v>78.94736842105263</v>
      </c>
      <c r="R2099" s="9" t="s">
        <v>8330</v>
      </c>
      <c r="S2099" t="s">
        <v>8334</v>
      </c>
      <c r="T2099" s="13">
        <f t="shared" si="163"/>
        <v>40818.58489583333</v>
      </c>
      <c r="U2099" s="13">
        <f t="shared" si="164"/>
        <v>40878.626562500001</v>
      </c>
    </row>
    <row r="2100" spans="1:21" ht="43.5" x14ac:dyDescent="0.3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>
        <f t="shared" si="160"/>
        <v>100.33333333333334</v>
      </c>
      <c r="P2100">
        <f t="shared" si="161"/>
        <v>101</v>
      </c>
      <c r="Q2100" s="16">
        <f t="shared" si="162"/>
        <v>188.125</v>
      </c>
      <c r="R2100" s="9" t="s">
        <v>8330</v>
      </c>
      <c r="S2100" t="s">
        <v>8334</v>
      </c>
      <c r="T2100" s="13">
        <f t="shared" si="163"/>
        <v>40946.11383101852</v>
      </c>
      <c r="U2100" s="13">
        <f t="shared" si="164"/>
        <v>40976.11383101852</v>
      </c>
    </row>
    <row r="2101" spans="1:21" x14ac:dyDescent="0.3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>
        <f t="shared" si="160"/>
        <v>132.36666666666667</v>
      </c>
      <c r="P2101">
        <f t="shared" si="161"/>
        <v>133</v>
      </c>
      <c r="Q2101" s="16">
        <f t="shared" si="162"/>
        <v>63.031746031746032</v>
      </c>
      <c r="R2101" s="9" t="s">
        <v>8330</v>
      </c>
      <c r="S2101" t="s">
        <v>8334</v>
      </c>
      <c r="T2101" s="13">
        <f t="shared" si="163"/>
        <v>42173.746342592596</v>
      </c>
      <c r="U2101" s="13">
        <f t="shared" si="164"/>
        <v>42187.152777777781</v>
      </c>
    </row>
    <row r="2102" spans="1:21" ht="58" x14ac:dyDescent="0.3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>
        <f t="shared" si="160"/>
        <v>136.66666666666666</v>
      </c>
      <c r="P2102">
        <f t="shared" si="161"/>
        <v>137</v>
      </c>
      <c r="Q2102" s="16">
        <f t="shared" si="162"/>
        <v>30.37037037037037</v>
      </c>
      <c r="R2102" s="9" t="s">
        <v>8330</v>
      </c>
      <c r="S2102" t="s">
        <v>8334</v>
      </c>
      <c r="T2102" s="13">
        <f t="shared" si="163"/>
        <v>41074.834965277776</v>
      </c>
      <c r="U2102" s="13">
        <f t="shared" si="164"/>
        <v>41090.165972222225</v>
      </c>
    </row>
    <row r="2103" spans="1:21" ht="43.5" x14ac:dyDescent="0.3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>
        <f t="shared" si="160"/>
        <v>113.25</v>
      </c>
      <c r="P2103">
        <f t="shared" si="161"/>
        <v>114</v>
      </c>
      <c r="Q2103" s="16">
        <f t="shared" si="162"/>
        <v>51.477272727272727</v>
      </c>
      <c r="R2103" s="9" t="s">
        <v>8330</v>
      </c>
      <c r="S2103" t="s">
        <v>8334</v>
      </c>
      <c r="T2103" s="13">
        <f t="shared" si="163"/>
        <v>40892.149467592593</v>
      </c>
      <c r="U2103" s="13">
        <f t="shared" si="164"/>
        <v>40952.149467592593</v>
      </c>
    </row>
    <row r="2104" spans="1:21" ht="43.5" x14ac:dyDescent="0.3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>
        <f t="shared" si="160"/>
        <v>136</v>
      </c>
      <c r="P2104">
        <f t="shared" si="161"/>
        <v>136</v>
      </c>
      <c r="Q2104" s="16">
        <f t="shared" si="162"/>
        <v>35.789473684210527</v>
      </c>
      <c r="R2104" s="9" t="s">
        <v>8330</v>
      </c>
      <c r="S2104" t="s">
        <v>8334</v>
      </c>
      <c r="T2104" s="13">
        <f t="shared" si="163"/>
        <v>40638.868611111109</v>
      </c>
      <c r="U2104" s="13">
        <f t="shared" si="164"/>
        <v>40668.868611111109</v>
      </c>
    </row>
    <row r="2105" spans="1:21" ht="29" x14ac:dyDescent="0.3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>
        <f t="shared" si="160"/>
        <v>146.12318374694613</v>
      </c>
      <c r="P2105">
        <f t="shared" si="161"/>
        <v>147</v>
      </c>
      <c r="Q2105" s="16">
        <f t="shared" si="162"/>
        <v>98.817391304347822</v>
      </c>
      <c r="R2105" s="9" t="s">
        <v>8330</v>
      </c>
      <c r="S2105" t="s">
        <v>8334</v>
      </c>
      <c r="T2105" s="13">
        <f t="shared" si="163"/>
        <v>41192.754942129628</v>
      </c>
      <c r="U2105" s="13">
        <f t="shared" si="164"/>
        <v>41222.7966087963</v>
      </c>
    </row>
    <row r="2106" spans="1:21" ht="43.5" x14ac:dyDescent="0.3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>
        <f t="shared" si="160"/>
        <v>129.5</v>
      </c>
      <c r="P2106">
        <f t="shared" si="161"/>
        <v>130</v>
      </c>
      <c r="Q2106" s="16">
        <f t="shared" si="162"/>
        <v>28</v>
      </c>
      <c r="R2106" s="9" t="s">
        <v>8330</v>
      </c>
      <c r="S2106" t="s">
        <v>8334</v>
      </c>
      <c r="T2106" s="13">
        <f t="shared" si="163"/>
        <v>41394.074467592596</v>
      </c>
      <c r="U2106" s="13">
        <f t="shared" si="164"/>
        <v>41425</v>
      </c>
    </row>
    <row r="2107" spans="1:21" ht="43.5" x14ac:dyDescent="0.3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>
        <f t="shared" si="160"/>
        <v>254</v>
      </c>
      <c r="P2107">
        <f t="shared" si="161"/>
        <v>254</v>
      </c>
      <c r="Q2107" s="16">
        <f t="shared" si="162"/>
        <v>51.313131313131315</v>
      </c>
      <c r="R2107" s="9" t="s">
        <v>8330</v>
      </c>
      <c r="S2107" t="s">
        <v>8334</v>
      </c>
      <c r="T2107" s="13">
        <f t="shared" si="163"/>
        <v>41951.788807870369</v>
      </c>
      <c r="U2107" s="13">
        <f t="shared" si="164"/>
        <v>41964.166666666672</v>
      </c>
    </row>
    <row r="2108" spans="1:21" ht="43.5" x14ac:dyDescent="0.3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>
        <f t="shared" si="160"/>
        <v>107.04545454545456</v>
      </c>
      <c r="P2108">
        <f t="shared" si="161"/>
        <v>108</v>
      </c>
      <c r="Q2108" s="16">
        <f t="shared" si="162"/>
        <v>53.522727272727273</v>
      </c>
      <c r="R2108" s="9" t="s">
        <v>8330</v>
      </c>
      <c r="S2108" t="s">
        <v>8334</v>
      </c>
      <c r="T2108" s="13">
        <f t="shared" si="163"/>
        <v>41270.21497685185</v>
      </c>
      <c r="U2108" s="13">
        <f t="shared" si="164"/>
        <v>41300.21497685185</v>
      </c>
    </row>
    <row r="2109" spans="1:21" ht="43.5" x14ac:dyDescent="0.3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>
        <f t="shared" si="160"/>
        <v>107.73299999999999</v>
      </c>
      <c r="P2109">
        <f t="shared" si="161"/>
        <v>108</v>
      </c>
      <c r="Q2109" s="16">
        <f t="shared" si="162"/>
        <v>37.149310344827583</v>
      </c>
      <c r="R2109" s="9" t="s">
        <v>8330</v>
      </c>
      <c r="S2109" t="s">
        <v>8334</v>
      </c>
      <c r="T2109" s="13">
        <f t="shared" si="163"/>
        <v>41934.71056712963</v>
      </c>
      <c r="U2109" s="13">
        <f t="shared" si="164"/>
        <v>41955.752233796295</v>
      </c>
    </row>
    <row r="2110" spans="1:21" ht="58" x14ac:dyDescent="0.3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>
        <f t="shared" si="160"/>
        <v>107.31250000000001</v>
      </c>
      <c r="P2110">
        <f t="shared" si="161"/>
        <v>108</v>
      </c>
      <c r="Q2110" s="16">
        <f t="shared" si="162"/>
        <v>89.895287958115176</v>
      </c>
      <c r="R2110" s="9" t="s">
        <v>8330</v>
      </c>
      <c r="S2110" t="s">
        <v>8334</v>
      </c>
      <c r="T2110" s="13">
        <f t="shared" si="163"/>
        <v>41135.175694444442</v>
      </c>
      <c r="U2110" s="13">
        <f t="shared" si="164"/>
        <v>41162.163194444445</v>
      </c>
    </row>
    <row r="2111" spans="1:21" ht="43.5" x14ac:dyDescent="0.3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>
        <f t="shared" si="160"/>
        <v>106.52500000000001</v>
      </c>
      <c r="P2111">
        <f t="shared" si="161"/>
        <v>107</v>
      </c>
      <c r="Q2111" s="16">
        <f t="shared" si="162"/>
        <v>106.52500000000001</v>
      </c>
      <c r="R2111" s="9" t="s">
        <v>8330</v>
      </c>
      <c r="S2111" t="s">
        <v>8334</v>
      </c>
      <c r="T2111" s="13">
        <f t="shared" si="163"/>
        <v>42160.708530092597</v>
      </c>
      <c r="U2111" s="13">
        <f t="shared" si="164"/>
        <v>42190.708530092597</v>
      </c>
    </row>
    <row r="2112" spans="1:21" ht="29" x14ac:dyDescent="0.3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>
        <f t="shared" si="160"/>
        <v>100.35000000000001</v>
      </c>
      <c r="P2112">
        <f t="shared" si="161"/>
        <v>101</v>
      </c>
      <c r="Q2112" s="16">
        <f t="shared" si="162"/>
        <v>52.815789473684212</v>
      </c>
      <c r="R2112" s="9" t="s">
        <v>8330</v>
      </c>
      <c r="S2112" t="s">
        <v>8334</v>
      </c>
      <c r="T2112" s="13">
        <f t="shared" si="163"/>
        <v>41759.670937499999</v>
      </c>
      <c r="U2112" s="13">
        <f t="shared" si="164"/>
        <v>41787.207638888889</v>
      </c>
    </row>
    <row r="2113" spans="1:21" ht="43.5" x14ac:dyDescent="0.3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>
        <f t="shared" si="160"/>
        <v>106.5</v>
      </c>
      <c r="P2113">
        <f t="shared" si="161"/>
        <v>107</v>
      </c>
      <c r="Q2113" s="16">
        <f t="shared" si="162"/>
        <v>54.615384615384613</v>
      </c>
      <c r="R2113" s="9" t="s">
        <v>8330</v>
      </c>
      <c r="S2113" t="s">
        <v>8334</v>
      </c>
      <c r="T2113" s="13">
        <f t="shared" si="163"/>
        <v>40703.197048611109</v>
      </c>
      <c r="U2113" s="13">
        <f t="shared" si="164"/>
        <v>40770.041666666664</v>
      </c>
    </row>
    <row r="2114" spans="1:21" ht="43.5" x14ac:dyDescent="0.3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>
        <f t="shared" si="160"/>
        <v>100</v>
      </c>
      <c r="P2114">
        <f t="shared" si="161"/>
        <v>100</v>
      </c>
      <c r="Q2114" s="16">
        <f t="shared" si="162"/>
        <v>27.272727272727273</v>
      </c>
      <c r="R2114" s="9" t="s">
        <v>8330</v>
      </c>
      <c r="S2114" t="s">
        <v>8334</v>
      </c>
      <c r="T2114" s="13">
        <f t="shared" si="163"/>
        <v>41365.928159722222</v>
      </c>
      <c r="U2114" s="13">
        <f t="shared" si="164"/>
        <v>41379.928159722222</v>
      </c>
    </row>
    <row r="2115" spans="1:21" ht="29" x14ac:dyDescent="0.3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>
        <f t="shared" ref="O2115:O2178" si="165">((E2115)/(D2115))*100</f>
        <v>104.85714285714285</v>
      </c>
      <c r="P2115">
        <f t="shared" ref="P2115:P2178" si="166">ROUNDUP(O2115,0)</f>
        <v>105</v>
      </c>
      <c r="Q2115" s="16">
        <f t="shared" ref="Q2115:Q2178" si="167">E2115/L2115</f>
        <v>68.598130841121488</v>
      </c>
      <c r="R2115" s="9" t="s">
        <v>8330</v>
      </c>
      <c r="S2115" t="s">
        <v>8334</v>
      </c>
      <c r="T2115" s="13">
        <f t="shared" ref="T2115:T2178" si="168">(((J2115/60)/60)/24)+DATE(1970,1,1)</f>
        <v>41870.86546296296</v>
      </c>
      <c r="U2115" s="13">
        <f t="shared" ref="U2115:U2178" si="169">(((I2115/60)/60)/24)+DATE(1970,1,1)</f>
        <v>41905.86546296296</v>
      </c>
    </row>
    <row r="2116" spans="1:21" ht="43.5" x14ac:dyDescent="0.3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>
        <f t="shared" si="165"/>
        <v>104.69999999999999</v>
      </c>
      <c r="P2116">
        <f t="shared" si="166"/>
        <v>105</v>
      </c>
      <c r="Q2116" s="16">
        <f t="shared" si="167"/>
        <v>35.612244897959187</v>
      </c>
      <c r="R2116" s="9" t="s">
        <v>8330</v>
      </c>
      <c r="S2116" t="s">
        <v>8334</v>
      </c>
      <c r="T2116" s="13">
        <f t="shared" si="168"/>
        <v>40458.815625000003</v>
      </c>
      <c r="U2116" s="13">
        <f t="shared" si="169"/>
        <v>40521.207638888889</v>
      </c>
    </row>
    <row r="2117" spans="1:21" ht="43.5" x14ac:dyDescent="0.3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>
        <f t="shared" si="165"/>
        <v>225.66666666666669</v>
      </c>
      <c r="P2117">
        <f t="shared" si="166"/>
        <v>226</v>
      </c>
      <c r="Q2117" s="16">
        <f t="shared" si="167"/>
        <v>94.027777777777771</v>
      </c>
      <c r="R2117" s="9" t="s">
        <v>8330</v>
      </c>
      <c r="S2117" t="s">
        <v>8334</v>
      </c>
      <c r="T2117" s="13">
        <f t="shared" si="168"/>
        <v>40564.081030092595</v>
      </c>
      <c r="U2117" s="13">
        <f t="shared" si="169"/>
        <v>40594.081030092595</v>
      </c>
    </row>
    <row r="2118" spans="1:21" ht="43.5" x14ac:dyDescent="0.3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>
        <f t="shared" si="165"/>
        <v>100.90416666666667</v>
      </c>
      <c r="P2118">
        <f t="shared" si="166"/>
        <v>101</v>
      </c>
      <c r="Q2118" s="16">
        <f t="shared" si="167"/>
        <v>526.45652173913038</v>
      </c>
      <c r="R2118" s="9" t="s">
        <v>8330</v>
      </c>
      <c r="S2118" t="s">
        <v>8334</v>
      </c>
      <c r="T2118" s="13">
        <f t="shared" si="168"/>
        <v>41136.777812500004</v>
      </c>
      <c r="U2118" s="13">
        <f t="shared" si="169"/>
        <v>41184.777812500004</v>
      </c>
    </row>
    <row r="2119" spans="1:21" ht="58" x14ac:dyDescent="0.3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>
        <f t="shared" si="165"/>
        <v>147.75</v>
      </c>
      <c r="P2119">
        <f t="shared" si="166"/>
        <v>148</v>
      </c>
      <c r="Q2119" s="16">
        <f t="shared" si="167"/>
        <v>50.657142857142858</v>
      </c>
      <c r="R2119" s="9" t="s">
        <v>8330</v>
      </c>
      <c r="S2119" t="s">
        <v>8334</v>
      </c>
      <c r="T2119" s="13">
        <f t="shared" si="168"/>
        <v>42290.059594907405</v>
      </c>
      <c r="U2119" s="13">
        <f t="shared" si="169"/>
        <v>42304.207638888889</v>
      </c>
    </row>
    <row r="2120" spans="1:21" ht="29" x14ac:dyDescent="0.3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>
        <f t="shared" si="165"/>
        <v>134.61099999999999</v>
      </c>
      <c r="P2120">
        <f t="shared" si="166"/>
        <v>135</v>
      </c>
      <c r="Q2120" s="16">
        <f t="shared" si="167"/>
        <v>79.182941176470578</v>
      </c>
      <c r="R2120" s="9" t="s">
        <v>8330</v>
      </c>
      <c r="S2120" t="s">
        <v>8334</v>
      </c>
      <c r="T2120" s="13">
        <f t="shared" si="168"/>
        <v>40718.839537037034</v>
      </c>
      <c r="U2120" s="13">
        <f t="shared" si="169"/>
        <v>40748.839537037034</v>
      </c>
    </row>
    <row r="2121" spans="1:21" ht="43.5" x14ac:dyDescent="0.3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>
        <f t="shared" si="165"/>
        <v>100.75</v>
      </c>
      <c r="P2121">
        <f t="shared" si="166"/>
        <v>101</v>
      </c>
      <c r="Q2121" s="16">
        <f t="shared" si="167"/>
        <v>91.590909090909093</v>
      </c>
      <c r="R2121" s="9" t="s">
        <v>8330</v>
      </c>
      <c r="S2121" t="s">
        <v>8334</v>
      </c>
      <c r="T2121" s="13">
        <f t="shared" si="168"/>
        <v>41107.130150462966</v>
      </c>
      <c r="U2121" s="13">
        <f t="shared" si="169"/>
        <v>41137.130150462966</v>
      </c>
    </row>
    <row r="2122" spans="1:21" ht="43.5" x14ac:dyDescent="0.3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>
        <f t="shared" si="165"/>
        <v>100.880375</v>
      </c>
      <c r="P2122">
        <f t="shared" si="166"/>
        <v>101</v>
      </c>
      <c r="Q2122" s="16">
        <f t="shared" si="167"/>
        <v>116.96275362318841</v>
      </c>
      <c r="R2122" s="9" t="s">
        <v>8330</v>
      </c>
      <c r="S2122" t="s">
        <v>8334</v>
      </c>
      <c r="T2122" s="13">
        <f t="shared" si="168"/>
        <v>41591.964537037034</v>
      </c>
      <c r="U2122" s="13">
        <f t="shared" si="169"/>
        <v>41640.964537037034</v>
      </c>
    </row>
    <row r="2123" spans="1:21" ht="43.5" x14ac:dyDescent="0.3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>
        <f t="shared" si="165"/>
        <v>0.56800000000000006</v>
      </c>
      <c r="P2123">
        <f t="shared" si="166"/>
        <v>1</v>
      </c>
      <c r="Q2123" s="16">
        <f t="shared" si="167"/>
        <v>28.4</v>
      </c>
      <c r="R2123" s="9" t="s">
        <v>8338</v>
      </c>
      <c r="S2123" t="s">
        <v>8339</v>
      </c>
      <c r="T2123" s="13">
        <f t="shared" si="168"/>
        <v>42716.7424537037</v>
      </c>
      <c r="U2123" s="13">
        <f t="shared" si="169"/>
        <v>42746.7424537037</v>
      </c>
    </row>
    <row r="2124" spans="1:21" ht="43.5" x14ac:dyDescent="0.3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>
        <f t="shared" si="165"/>
        <v>0.38750000000000001</v>
      </c>
      <c r="P2124">
        <f t="shared" si="166"/>
        <v>1</v>
      </c>
      <c r="Q2124" s="16">
        <f t="shared" si="167"/>
        <v>103.33333333333333</v>
      </c>
      <c r="R2124" s="9" t="s">
        <v>8338</v>
      </c>
      <c r="S2124" t="s">
        <v>8339</v>
      </c>
      <c r="T2124" s="13">
        <f t="shared" si="168"/>
        <v>42712.300567129627</v>
      </c>
      <c r="U2124" s="13">
        <f t="shared" si="169"/>
        <v>42742.300567129627</v>
      </c>
    </row>
    <row r="2125" spans="1:21" ht="58" x14ac:dyDescent="0.3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>
        <f t="shared" si="165"/>
        <v>10</v>
      </c>
      <c r="P2125">
        <f t="shared" si="166"/>
        <v>10</v>
      </c>
      <c r="Q2125" s="16">
        <f t="shared" si="167"/>
        <v>10</v>
      </c>
      <c r="R2125" s="9" t="s">
        <v>8338</v>
      </c>
      <c r="S2125" t="s">
        <v>8339</v>
      </c>
      <c r="T2125" s="13">
        <f t="shared" si="168"/>
        <v>40198.424849537041</v>
      </c>
      <c r="U2125" s="13">
        <f t="shared" si="169"/>
        <v>40252.290972222225</v>
      </c>
    </row>
    <row r="2126" spans="1:21" ht="58" x14ac:dyDescent="0.3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>
        <f t="shared" si="165"/>
        <v>10.454545454545453</v>
      </c>
      <c r="P2126">
        <f t="shared" si="166"/>
        <v>11</v>
      </c>
      <c r="Q2126" s="16">
        <f t="shared" si="167"/>
        <v>23</v>
      </c>
      <c r="R2126" s="9" t="s">
        <v>8338</v>
      </c>
      <c r="S2126" t="s">
        <v>8339</v>
      </c>
      <c r="T2126" s="13">
        <f t="shared" si="168"/>
        <v>40464.028182870366</v>
      </c>
      <c r="U2126" s="13">
        <f t="shared" si="169"/>
        <v>40512.208333333336</v>
      </c>
    </row>
    <row r="2127" spans="1:21" ht="43.5" x14ac:dyDescent="0.3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>
        <f t="shared" si="165"/>
        <v>1.4200000000000002</v>
      </c>
      <c r="P2127">
        <f t="shared" si="166"/>
        <v>2</v>
      </c>
      <c r="Q2127" s="16">
        <f t="shared" si="167"/>
        <v>31.555555555555557</v>
      </c>
      <c r="R2127" s="9" t="s">
        <v>8338</v>
      </c>
      <c r="S2127" t="s">
        <v>8339</v>
      </c>
      <c r="T2127" s="13">
        <f t="shared" si="168"/>
        <v>42191.023530092592</v>
      </c>
      <c r="U2127" s="13">
        <f t="shared" si="169"/>
        <v>42221.023530092592</v>
      </c>
    </row>
    <row r="2128" spans="1:21" ht="43.5" x14ac:dyDescent="0.3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>
        <f t="shared" si="165"/>
        <v>0.05</v>
      </c>
      <c r="P2128">
        <f t="shared" si="166"/>
        <v>1</v>
      </c>
      <c r="Q2128" s="16">
        <f t="shared" si="167"/>
        <v>5</v>
      </c>
      <c r="R2128" s="9" t="s">
        <v>8338</v>
      </c>
      <c r="S2128" t="s">
        <v>8339</v>
      </c>
      <c r="T2128" s="13">
        <f t="shared" si="168"/>
        <v>41951.973229166666</v>
      </c>
      <c r="U2128" s="13">
        <f t="shared" si="169"/>
        <v>41981.973229166666</v>
      </c>
    </row>
    <row r="2129" spans="1:21" ht="29" x14ac:dyDescent="0.3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>
        <f t="shared" si="165"/>
        <v>28.842857142857142</v>
      </c>
      <c r="P2129">
        <f t="shared" si="166"/>
        <v>29</v>
      </c>
      <c r="Q2129" s="16">
        <f t="shared" si="167"/>
        <v>34.220338983050844</v>
      </c>
      <c r="R2129" s="9" t="s">
        <v>8338</v>
      </c>
      <c r="S2129" t="s">
        <v>8339</v>
      </c>
      <c r="T2129" s="13">
        <f t="shared" si="168"/>
        <v>42045.50535879629</v>
      </c>
      <c r="U2129" s="13">
        <f t="shared" si="169"/>
        <v>42075.463692129633</v>
      </c>
    </row>
    <row r="2130" spans="1:21" ht="43.5" x14ac:dyDescent="0.3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>
        <f t="shared" si="165"/>
        <v>0.16666666666666669</v>
      </c>
      <c r="P2130">
        <f t="shared" si="166"/>
        <v>1</v>
      </c>
      <c r="Q2130" s="16">
        <f t="shared" si="167"/>
        <v>25</v>
      </c>
      <c r="R2130" s="9" t="s">
        <v>8338</v>
      </c>
      <c r="S2130" t="s">
        <v>8339</v>
      </c>
      <c r="T2130" s="13">
        <f t="shared" si="168"/>
        <v>41843.772789351853</v>
      </c>
      <c r="U2130" s="13">
        <f t="shared" si="169"/>
        <v>41903.772789351853</v>
      </c>
    </row>
    <row r="2131" spans="1:21" ht="43.5" x14ac:dyDescent="0.3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>
        <f t="shared" si="165"/>
        <v>11.799999999999999</v>
      </c>
      <c r="P2131">
        <f t="shared" si="166"/>
        <v>12</v>
      </c>
      <c r="Q2131" s="16">
        <f t="shared" si="167"/>
        <v>19.666666666666668</v>
      </c>
      <c r="R2131" s="9" t="s">
        <v>8338</v>
      </c>
      <c r="S2131" t="s">
        <v>8339</v>
      </c>
      <c r="T2131" s="13">
        <f t="shared" si="168"/>
        <v>42409.024305555555</v>
      </c>
      <c r="U2131" s="13">
        <f t="shared" si="169"/>
        <v>42439.024305555555</v>
      </c>
    </row>
    <row r="2132" spans="1:21" ht="29" x14ac:dyDescent="0.3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>
        <f t="shared" si="165"/>
        <v>0.20238095238095236</v>
      </c>
      <c r="P2132">
        <f t="shared" si="166"/>
        <v>1</v>
      </c>
      <c r="Q2132" s="16">
        <f t="shared" si="167"/>
        <v>21.25</v>
      </c>
      <c r="R2132" s="9" t="s">
        <v>8338</v>
      </c>
      <c r="S2132" t="s">
        <v>8339</v>
      </c>
      <c r="T2132" s="13">
        <f t="shared" si="168"/>
        <v>41832.086377314816</v>
      </c>
      <c r="U2132" s="13">
        <f t="shared" si="169"/>
        <v>41867.086377314816</v>
      </c>
    </row>
    <row r="2133" spans="1:21" ht="43.5" x14ac:dyDescent="0.3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>
        <f t="shared" si="165"/>
        <v>5</v>
      </c>
      <c r="P2133">
        <f t="shared" si="166"/>
        <v>5</v>
      </c>
      <c r="Q2133" s="16">
        <f t="shared" si="167"/>
        <v>8.3333333333333339</v>
      </c>
      <c r="R2133" s="9" t="s">
        <v>8338</v>
      </c>
      <c r="S2133" t="s">
        <v>8339</v>
      </c>
      <c r="T2133" s="13">
        <f t="shared" si="168"/>
        <v>42167.207071759258</v>
      </c>
      <c r="U2133" s="13">
        <f t="shared" si="169"/>
        <v>42197.207071759258</v>
      </c>
    </row>
    <row r="2134" spans="1:21" ht="43.5" x14ac:dyDescent="0.3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>
        <f t="shared" si="165"/>
        <v>2.1129899999999995</v>
      </c>
      <c r="P2134">
        <f t="shared" si="166"/>
        <v>3</v>
      </c>
      <c r="Q2134" s="16">
        <f t="shared" si="167"/>
        <v>21.34333333333333</v>
      </c>
      <c r="R2134" s="9" t="s">
        <v>8338</v>
      </c>
      <c r="S2134" t="s">
        <v>8339</v>
      </c>
      <c r="T2134" s="13">
        <f t="shared" si="168"/>
        <v>41643.487175925926</v>
      </c>
      <c r="U2134" s="13">
        <f t="shared" si="169"/>
        <v>41673.487175925926</v>
      </c>
    </row>
    <row r="2135" spans="1:21" ht="58" x14ac:dyDescent="0.3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>
        <f t="shared" si="165"/>
        <v>1.6</v>
      </c>
      <c r="P2135">
        <f t="shared" si="166"/>
        <v>2</v>
      </c>
      <c r="Q2135" s="16">
        <f t="shared" si="167"/>
        <v>5.333333333333333</v>
      </c>
      <c r="R2135" s="9" t="s">
        <v>8338</v>
      </c>
      <c r="S2135" t="s">
        <v>8339</v>
      </c>
      <c r="T2135" s="13">
        <f t="shared" si="168"/>
        <v>40619.097210648149</v>
      </c>
      <c r="U2135" s="13">
        <f t="shared" si="169"/>
        <v>40657.290972222225</v>
      </c>
    </row>
    <row r="2136" spans="1:21" ht="43.5" x14ac:dyDescent="0.3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>
        <f t="shared" si="165"/>
        <v>1.7333333333333332</v>
      </c>
      <c r="P2136">
        <f t="shared" si="166"/>
        <v>2</v>
      </c>
      <c r="Q2136" s="16">
        <f t="shared" si="167"/>
        <v>34.666666666666664</v>
      </c>
      <c r="R2136" s="9" t="s">
        <v>8338</v>
      </c>
      <c r="S2136" t="s">
        <v>8339</v>
      </c>
      <c r="T2136" s="13">
        <f t="shared" si="168"/>
        <v>41361.886469907404</v>
      </c>
      <c r="U2136" s="13">
        <f t="shared" si="169"/>
        <v>41391.886469907404</v>
      </c>
    </row>
    <row r="2137" spans="1:21" ht="43.5" x14ac:dyDescent="0.3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>
        <f t="shared" si="165"/>
        <v>9.56</v>
      </c>
      <c r="P2137">
        <f t="shared" si="166"/>
        <v>10</v>
      </c>
      <c r="Q2137" s="16">
        <f t="shared" si="167"/>
        <v>21.727272727272727</v>
      </c>
      <c r="R2137" s="9" t="s">
        <v>8338</v>
      </c>
      <c r="S2137" t="s">
        <v>8339</v>
      </c>
      <c r="T2137" s="13">
        <f t="shared" si="168"/>
        <v>41156.963344907403</v>
      </c>
      <c r="U2137" s="13">
        <f t="shared" si="169"/>
        <v>41186.963344907403</v>
      </c>
    </row>
    <row r="2138" spans="1:21" ht="43.5" x14ac:dyDescent="0.3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>
        <f t="shared" si="165"/>
        <v>5.9612499999999999E-2</v>
      </c>
      <c r="P2138">
        <f t="shared" si="166"/>
        <v>1</v>
      </c>
      <c r="Q2138" s="16">
        <f t="shared" si="167"/>
        <v>11.922499999999999</v>
      </c>
      <c r="R2138" s="9" t="s">
        <v>8338</v>
      </c>
      <c r="S2138" t="s">
        <v>8339</v>
      </c>
      <c r="T2138" s="13">
        <f t="shared" si="168"/>
        <v>41536.509097222224</v>
      </c>
      <c r="U2138" s="13">
        <f t="shared" si="169"/>
        <v>41566.509097222224</v>
      </c>
    </row>
    <row r="2139" spans="1:21" ht="43.5" x14ac:dyDescent="0.3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>
        <f t="shared" si="165"/>
        <v>28.405999999999999</v>
      </c>
      <c r="P2139">
        <f t="shared" si="166"/>
        <v>29</v>
      </c>
      <c r="Q2139" s="16">
        <f t="shared" si="167"/>
        <v>26.59737827715356</v>
      </c>
      <c r="R2139" s="9" t="s">
        <v>8338</v>
      </c>
      <c r="S2139" t="s">
        <v>8339</v>
      </c>
      <c r="T2139" s="13">
        <f t="shared" si="168"/>
        <v>41948.771168981482</v>
      </c>
      <c r="U2139" s="13">
        <f t="shared" si="169"/>
        <v>41978.771168981482</v>
      </c>
    </row>
    <row r="2140" spans="1:21" ht="29" x14ac:dyDescent="0.3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>
        <f t="shared" si="165"/>
        <v>12.8</v>
      </c>
      <c r="P2140">
        <f t="shared" si="166"/>
        <v>13</v>
      </c>
      <c r="Q2140" s="16">
        <f t="shared" si="167"/>
        <v>10.666666666666666</v>
      </c>
      <c r="R2140" s="9" t="s">
        <v>8338</v>
      </c>
      <c r="S2140" t="s">
        <v>8339</v>
      </c>
      <c r="T2140" s="13">
        <f t="shared" si="168"/>
        <v>41557.013182870374</v>
      </c>
      <c r="U2140" s="13">
        <f t="shared" si="169"/>
        <v>41587.054849537039</v>
      </c>
    </row>
    <row r="2141" spans="1:21" ht="58" x14ac:dyDescent="0.3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>
        <f t="shared" si="165"/>
        <v>5.42</v>
      </c>
      <c r="P2141">
        <f t="shared" si="166"/>
        <v>6</v>
      </c>
      <c r="Q2141" s="16">
        <f t="shared" si="167"/>
        <v>29.035714285714285</v>
      </c>
      <c r="R2141" s="9" t="s">
        <v>8338</v>
      </c>
      <c r="S2141" t="s">
        <v>8339</v>
      </c>
      <c r="T2141" s="13">
        <f t="shared" si="168"/>
        <v>42647.750092592592</v>
      </c>
      <c r="U2141" s="13">
        <f t="shared" si="169"/>
        <v>42677.750092592592</v>
      </c>
    </row>
    <row r="2142" spans="1:21" ht="43.5" x14ac:dyDescent="0.3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>
        <f t="shared" si="165"/>
        <v>0.11199999999999999</v>
      </c>
      <c r="P2142">
        <f t="shared" si="166"/>
        <v>1</v>
      </c>
      <c r="Q2142" s="16">
        <f t="shared" si="167"/>
        <v>50.909090909090907</v>
      </c>
      <c r="R2142" s="9" t="s">
        <v>8338</v>
      </c>
      <c r="S2142" t="s">
        <v>8339</v>
      </c>
      <c r="T2142" s="13">
        <f t="shared" si="168"/>
        <v>41255.833611111113</v>
      </c>
      <c r="U2142" s="13">
        <f t="shared" si="169"/>
        <v>41285.833611111113</v>
      </c>
    </row>
    <row r="2143" spans="1:21" ht="58" x14ac:dyDescent="0.3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>
        <f t="shared" si="165"/>
        <v>0</v>
      </c>
      <c r="P2143">
        <f t="shared" si="166"/>
        <v>0</v>
      </c>
      <c r="Q2143" s="16" t="e">
        <f t="shared" si="167"/>
        <v>#DIV/0!</v>
      </c>
      <c r="R2143" s="9" t="s">
        <v>8338</v>
      </c>
      <c r="S2143" t="s">
        <v>8339</v>
      </c>
      <c r="T2143" s="13">
        <f t="shared" si="168"/>
        <v>41927.235636574071</v>
      </c>
      <c r="U2143" s="13">
        <f t="shared" si="169"/>
        <v>41957.277303240742</v>
      </c>
    </row>
    <row r="2144" spans="1:21" ht="43.5" x14ac:dyDescent="0.3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>
        <f t="shared" si="165"/>
        <v>5.7238095238095239</v>
      </c>
      <c r="P2144">
        <f t="shared" si="166"/>
        <v>6</v>
      </c>
      <c r="Q2144" s="16">
        <f t="shared" si="167"/>
        <v>50.083333333333336</v>
      </c>
      <c r="R2144" s="9" t="s">
        <v>8338</v>
      </c>
      <c r="S2144" t="s">
        <v>8339</v>
      </c>
      <c r="T2144" s="13">
        <f t="shared" si="168"/>
        <v>42340.701504629629</v>
      </c>
      <c r="U2144" s="13">
        <f t="shared" si="169"/>
        <v>42368.701504629629</v>
      </c>
    </row>
    <row r="2145" spans="1:21" ht="43.5" x14ac:dyDescent="0.3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>
        <f t="shared" si="165"/>
        <v>11.25</v>
      </c>
      <c r="P2145">
        <f t="shared" si="166"/>
        <v>12</v>
      </c>
      <c r="Q2145" s="16">
        <f t="shared" si="167"/>
        <v>45</v>
      </c>
      <c r="R2145" s="9" t="s">
        <v>8338</v>
      </c>
      <c r="S2145" t="s">
        <v>8339</v>
      </c>
      <c r="T2145" s="13">
        <f t="shared" si="168"/>
        <v>40332.886712962965</v>
      </c>
      <c r="U2145" s="13">
        <f t="shared" si="169"/>
        <v>40380.791666666664</v>
      </c>
    </row>
    <row r="2146" spans="1:21" ht="43.5" x14ac:dyDescent="0.3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>
        <f t="shared" si="165"/>
        <v>1.7098591549295776</v>
      </c>
      <c r="P2146">
        <f t="shared" si="166"/>
        <v>2</v>
      </c>
      <c r="Q2146" s="16">
        <f t="shared" si="167"/>
        <v>25.291666666666668</v>
      </c>
      <c r="R2146" s="9" t="s">
        <v>8338</v>
      </c>
      <c r="S2146" t="s">
        <v>8339</v>
      </c>
      <c r="T2146" s="13">
        <f t="shared" si="168"/>
        <v>41499.546759259261</v>
      </c>
      <c r="U2146" s="13">
        <f t="shared" si="169"/>
        <v>41531.546759259261</v>
      </c>
    </row>
    <row r="2147" spans="1:21" ht="43.5" x14ac:dyDescent="0.3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>
        <f t="shared" si="165"/>
        <v>30.433333333333334</v>
      </c>
      <c r="P2147">
        <f t="shared" si="166"/>
        <v>31</v>
      </c>
      <c r="Q2147" s="16">
        <f t="shared" si="167"/>
        <v>51.292134831460672</v>
      </c>
      <c r="R2147" s="9" t="s">
        <v>8338</v>
      </c>
      <c r="S2147" t="s">
        <v>8339</v>
      </c>
      <c r="T2147" s="13">
        <f t="shared" si="168"/>
        <v>41575.237430555557</v>
      </c>
      <c r="U2147" s="13">
        <f t="shared" si="169"/>
        <v>41605.279097222221</v>
      </c>
    </row>
    <row r="2148" spans="1:21" ht="58" x14ac:dyDescent="0.3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>
        <f t="shared" si="165"/>
        <v>0.02</v>
      </c>
      <c r="P2148">
        <f t="shared" si="166"/>
        <v>1</v>
      </c>
      <c r="Q2148" s="16">
        <f t="shared" si="167"/>
        <v>1</v>
      </c>
      <c r="R2148" s="9" t="s">
        <v>8338</v>
      </c>
      <c r="S2148" t="s">
        <v>8339</v>
      </c>
      <c r="T2148" s="13">
        <f t="shared" si="168"/>
        <v>42397.679513888885</v>
      </c>
      <c r="U2148" s="13">
        <f t="shared" si="169"/>
        <v>42411.679513888885</v>
      </c>
    </row>
    <row r="2149" spans="1:21" x14ac:dyDescent="0.3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>
        <f t="shared" si="165"/>
        <v>0.69641025641025645</v>
      </c>
      <c r="P2149">
        <f t="shared" si="166"/>
        <v>1</v>
      </c>
      <c r="Q2149" s="16">
        <f t="shared" si="167"/>
        <v>49.381818181818183</v>
      </c>
      <c r="R2149" s="9" t="s">
        <v>8338</v>
      </c>
      <c r="S2149" t="s">
        <v>8339</v>
      </c>
      <c r="T2149" s="13">
        <f t="shared" si="168"/>
        <v>41927.295694444445</v>
      </c>
      <c r="U2149" s="13">
        <f t="shared" si="169"/>
        <v>41959.337361111116</v>
      </c>
    </row>
    <row r="2150" spans="1:21" ht="43.5" x14ac:dyDescent="0.3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>
        <f t="shared" si="165"/>
        <v>2</v>
      </c>
      <c r="P2150">
        <f t="shared" si="166"/>
        <v>2</v>
      </c>
      <c r="Q2150" s="16">
        <f t="shared" si="167"/>
        <v>1</v>
      </c>
      <c r="R2150" s="9" t="s">
        <v>8338</v>
      </c>
      <c r="S2150" t="s">
        <v>8339</v>
      </c>
      <c r="T2150" s="13">
        <f t="shared" si="168"/>
        <v>42066.733587962968</v>
      </c>
      <c r="U2150" s="13">
        <f t="shared" si="169"/>
        <v>42096.691921296297</v>
      </c>
    </row>
    <row r="2151" spans="1:21" ht="58" x14ac:dyDescent="0.3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>
        <f t="shared" si="165"/>
        <v>0</v>
      </c>
      <c r="P2151">
        <f t="shared" si="166"/>
        <v>0</v>
      </c>
      <c r="Q2151" s="16" t="e">
        <f t="shared" si="167"/>
        <v>#DIV/0!</v>
      </c>
      <c r="R2151" s="9" t="s">
        <v>8338</v>
      </c>
      <c r="S2151" t="s">
        <v>8339</v>
      </c>
      <c r="T2151" s="13">
        <f t="shared" si="168"/>
        <v>40355.024953703702</v>
      </c>
      <c r="U2151" s="13">
        <f t="shared" si="169"/>
        <v>40390</v>
      </c>
    </row>
    <row r="2152" spans="1:21" x14ac:dyDescent="0.3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>
        <f t="shared" si="165"/>
        <v>0.80999999999999994</v>
      </c>
      <c r="P2152">
        <f t="shared" si="166"/>
        <v>1</v>
      </c>
      <c r="Q2152" s="16">
        <f t="shared" si="167"/>
        <v>101.25</v>
      </c>
      <c r="R2152" s="9" t="s">
        <v>8338</v>
      </c>
      <c r="S2152" t="s">
        <v>8339</v>
      </c>
      <c r="T2152" s="13">
        <f t="shared" si="168"/>
        <v>42534.284710648149</v>
      </c>
      <c r="U2152" s="13">
        <f t="shared" si="169"/>
        <v>42564.284710648149</v>
      </c>
    </row>
    <row r="2153" spans="1:21" ht="43.5" x14ac:dyDescent="0.3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>
        <f t="shared" si="165"/>
        <v>0.26222222222222225</v>
      </c>
      <c r="P2153">
        <f t="shared" si="166"/>
        <v>1</v>
      </c>
      <c r="Q2153" s="16">
        <f t="shared" si="167"/>
        <v>19.666666666666668</v>
      </c>
      <c r="R2153" s="9" t="s">
        <v>8338</v>
      </c>
      <c r="S2153" t="s">
        <v>8339</v>
      </c>
      <c r="T2153" s="13">
        <f t="shared" si="168"/>
        <v>42520.847384259265</v>
      </c>
      <c r="U2153" s="13">
        <f t="shared" si="169"/>
        <v>42550.847384259265</v>
      </c>
    </row>
    <row r="2154" spans="1:21" ht="43.5" x14ac:dyDescent="0.3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>
        <f t="shared" si="165"/>
        <v>0.16666666666666669</v>
      </c>
      <c r="P2154">
        <f t="shared" si="166"/>
        <v>1</v>
      </c>
      <c r="Q2154" s="16">
        <f t="shared" si="167"/>
        <v>12.5</v>
      </c>
      <c r="R2154" s="9" t="s">
        <v>8338</v>
      </c>
      <c r="S2154" t="s">
        <v>8339</v>
      </c>
      <c r="T2154" s="13">
        <f t="shared" si="168"/>
        <v>41683.832280092596</v>
      </c>
      <c r="U2154" s="13">
        <f t="shared" si="169"/>
        <v>41713.790613425925</v>
      </c>
    </row>
    <row r="2155" spans="1:21" ht="43.5" x14ac:dyDescent="0.3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>
        <f t="shared" si="165"/>
        <v>9.124454880912446E-3</v>
      </c>
      <c r="P2155">
        <f t="shared" si="166"/>
        <v>1</v>
      </c>
      <c r="Q2155" s="16">
        <f t="shared" si="167"/>
        <v>8.5</v>
      </c>
      <c r="R2155" s="9" t="s">
        <v>8338</v>
      </c>
      <c r="S2155" t="s">
        <v>8339</v>
      </c>
      <c r="T2155" s="13">
        <f t="shared" si="168"/>
        <v>41974.911087962959</v>
      </c>
      <c r="U2155" s="13">
        <f t="shared" si="169"/>
        <v>42014.332638888889</v>
      </c>
    </row>
    <row r="2156" spans="1:21" ht="29" x14ac:dyDescent="0.3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>
        <f t="shared" si="165"/>
        <v>0.8</v>
      </c>
      <c r="P2156">
        <f t="shared" si="166"/>
        <v>1</v>
      </c>
      <c r="Q2156" s="16">
        <f t="shared" si="167"/>
        <v>1</v>
      </c>
      <c r="R2156" s="9" t="s">
        <v>8338</v>
      </c>
      <c r="S2156" t="s">
        <v>8339</v>
      </c>
      <c r="T2156" s="13">
        <f t="shared" si="168"/>
        <v>41647.632256944446</v>
      </c>
      <c r="U2156" s="13">
        <f t="shared" si="169"/>
        <v>41667.632256944446</v>
      </c>
    </row>
    <row r="2157" spans="1:21" ht="43.5" x14ac:dyDescent="0.3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>
        <f t="shared" si="165"/>
        <v>2.2999999999999998</v>
      </c>
      <c r="P2157">
        <f t="shared" si="166"/>
        <v>3</v>
      </c>
      <c r="Q2157" s="16">
        <f t="shared" si="167"/>
        <v>23</v>
      </c>
      <c r="R2157" s="9" t="s">
        <v>8338</v>
      </c>
      <c r="S2157" t="s">
        <v>8339</v>
      </c>
      <c r="T2157" s="13">
        <f t="shared" si="168"/>
        <v>42430.747511574074</v>
      </c>
      <c r="U2157" s="13">
        <f t="shared" si="169"/>
        <v>42460.70584490741</v>
      </c>
    </row>
    <row r="2158" spans="1:21" ht="43.5" x14ac:dyDescent="0.3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>
        <f t="shared" si="165"/>
        <v>2.6660714285714282</v>
      </c>
      <c r="P2158">
        <f t="shared" si="166"/>
        <v>3</v>
      </c>
      <c r="Q2158" s="16">
        <f t="shared" si="167"/>
        <v>17.987951807228917</v>
      </c>
      <c r="R2158" s="9" t="s">
        <v>8338</v>
      </c>
      <c r="S2158" t="s">
        <v>8339</v>
      </c>
      <c r="T2158" s="13">
        <f t="shared" si="168"/>
        <v>41488.85423611111</v>
      </c>
      <c r="U2158" s="13">
        <f t="shared" si="169"/>
        <v>41533.85423611111</v>
      </c>
    </row>
    <row r="2159" spans="1:21" ht="29" x14ac:dyDescent="0.3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>
        <f t="shared" si="165"/>
        <v>28.192</v>
      </c>
      <c r="P2159">
        <f t="shared" si="166"/>
        <v>29</v>
      </c>
      <c r="Q2159" s="16">
        <f t="shared" si="167"/>
        <v>370.94736842105266</v>
      </c>
      <c r="R2159" s="9" t="s">
        <v>8338</v>
      </c>
      <c r="S2159" t="s">
        <v>8339</v>
      </c>
      <c r="T2159" s="13">
        <f t="shared" si="168"/>
        <v>42694.98128472222</v>
      </c>
      <c r="U2159" s="13">
        <f t="shared" si="169"/>
        <v>42727.332638888889</v>
      </c>
    </row>
    <row r="2160" spans="1:21" ht="43.5" x14ac:dyDescent="0.3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>
        <f t="shared" si="165"/>
        <v>6.5900366666666672</v>
      </c>
      <c r="P2160">
        <f t="shared" si="166"/>
        <v>7</v>
      </c>
      <c r="Q2160" s="16">
        <f t="shared" si="167"/>
        <v>63.569485530546629</v>
      </c>
      <c r="R2160" s="9" t="s">
        <v>8338</v>
      </c>
      <c r="S2160" t="s">
        <v>8339</v>
      </c>
      <c r="T2160" s="13">
        <f t="shared" si="168"/>
        <v>41264.853865740741</v>
      </c>
      <c r="U2160" s="13">
        <f t="shared" si="169"/>
        <v>41309.853865740741</v>
      </c>
    </row>
    <row r="2161" spans="1:21" ht="58" x14ac:dyDescent="0.3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>
        <f t="shared" si="165"/>
        <v>0.72222222222222221</v>
      </c>
      <c r="P2161">
        <f t="shared" si="166"/>
        <v>1</v>
      </c>
      <c r="Q2161" s="16">
        <f t="shared" si="167"/>
        <v>13</v>
      </c>
      <c r="R2161" s="9" t="s">
        <v>8338</v>
      </c>
      <c r="S2161" t="s">
        <v>8339</v>
      </c>
      <c r="T2161" s="13">
        <f t="shared" si="168"/>
        <v>40710.731180555551</v>
      </c>
      <c r="U2161" s="13">
        <f t="shared" si="169"/>
        <v>40740.731180555551</v>
      </c>
    </row>
    <row r="2162" spans="1:21" ht="43.5" x14ac:dyDescent="0.3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>
        <f t="shared" si="165"/>
        <v>0.85000000000000009</v>
      </c>
      <c r="P2162">
        <f t="shared" si="166"/>
        <v>1</v>
      </c>
      <c r="Q2162" s="16">
        <f t="shared" si="167"/>
        <v>5.3125</v>
      </c>
      <c r="R2162" s="9" t="s">
        <v>8338</v>
      </c>
      <c r="S2162" t="s">
        <v>8339</v>
      </c>
      <c r="T2162" s="13">
        <f t="shared" si="168"/>
        <v>41018.711863425924</v>
      </c>
      <c r="U2162" s="13">
        <f t="shared" si="169"/>
        <v>41048.711863425924</v>
      </c>
    </row>
    <row r="2163" spans="1:21" ht="29" x14ac:dyDescent="0.3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>
        <f t="shared" si="165"/>
        <v>115.75</v>
      </c>
      <c r="P2163">
        <f t="shared" si="166"/>
        <v>116</v>
      </c>
      <c r="Q2163" s="16">
        <f t="shared" si="167"/>
        <v>35.615384615384613</v>
      </c>
      <c r="R2163" s="9" t="s">
        <v>8330</v>
      </c>
      <c r="S2163" t="s">
        <v>8331</v>
      </c>
      <c r="T2163" s="13">
        <f t="shared" si="168"/>
        <v>42240.852534722217</v>
      </c>
      <c r="U2163" s="13">
        <f t="shared" si="169"/>
        <v>42270.852534722217</v>
      </c>
    </row>
    <row r="2164" spans="1:21" ht="43.5" x14ac:dyDescent="0.3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>
        <f t="shared" si="165"/>
        <v>112.26666666666667</v>
      </c>
      <c r="P2164">
        <f t="shared" si="166"/>
        <v>113</v>
      </c>
      <c r="Q2164" s="16">
        <f t="shared" si="167"/>
        <v>87.103448275862064</v>
      </c>
      <c r="R2164" s="9" t="s">
        <v>8330</v>
      </c>
      <c r="S2164" t="s">
        <v>8331</v>
      </c>
      <c r="T2164" s="13">
        <f t="shared" si="168"/>
        <v>41813.766099537039</v>
      </c>
      <c r="U2164" s="13">
        <f t="shared" si="169"/>
        <v>41844.766099537039</v>
      </c>
    </row>
    <row r="2165" spans="1:21" ht="43.5" x14ac:dyDescent="0.3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>
        <f t="shared" si="165"/>
        <v>132.20000000000002</v>
      </c>
      <c r="P2165">
        <f t="shared" si="166"/>
        <v>133</v>
      </c>
      <c r="Q2165" s="16">
        <f t="shared" si="167"/>
        <v>75.11363636363636</v>
      </c>
      <c r="R2165" s="9" t="s">
        <v>8330</v>
      </c>
      <c r="S2165" t="s">
        <v>8331</v>
      </c>
      <c r="T2165" s="13">
        <f t="shared" si="168"/>
        <v>42111.899537037039</v>
      </c>
      <c r="U2165" s="13">
        <f t="shared" si="169"/>
        <v>42163.159722222219</v>
      </c>
    </row>
    <row r="2166" spans="1:21" ht="29" x14ac:dyDescent="0.3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>
        <f t="shared" si="165"/>
        <v>102.63636363636364</v>
      </c>
      <c r="P2166">
        <f t="shared" si="166"/>
        <v>103</v>
      </c>
      <c r="Q2166" s="16">
        <f t="shared" si="167"/>
        <v>68.01204819277109</v>
      </c>
      <c r="R2166" s="9" t="s">
        <v>8330</v>
      </c>
      <c r="S2166" t="s">
        <v>8331</v>
      </c>
      <c r="T2166" s="13">
        <f t="shared" si="168"/>
        <v>42515.71775462963</v>
      </c>
      <c r="U2166" s="13">
        <f t="shared" si="169"/>
        <v>42546.165972222225</v>
      </c>
    </row>
    <row r="2167" spans="1:21" ht="43.5" x14ac:dyDescent="0.3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>
        <f t="shared" si="165"/>
        <v>138.64000000000001</v>
      </c>
      <c r="P2167">
        <f t="shared" si="166"/>
        <v>139</v>
      </c>
      <c r="Q2167" s="16">
        <f t="shared" si="167"/>
        <v>29.623931623931625</v>
      </c>
      <c r="R2167" s="9" t="s">
        <v>8330</v>
      </c>
      <c r="S2167" t="s">
        <v>8331</v>
      </c>
      <c r="T2167" s="13">
        <f t="shared" si="168"/>
        <v>42438.667071759264</v>
      </c>
      <c r="U2167" s="13">
        <f t="shared" si="169"/>
        <v>42468.625405092593</v>
      </c>
    </row>
    <row r="2168" spans="1:21" ht="58" x14ac:dyDescent="0.3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>
        <f t="shared" si="165"/>
        <v>146.6</v>
      </c>
      <c r="P2168">
        <f t="shared" si="166"/>
        <v>147</v>
      </c>
      <c r="Q2168" s="16">
        <f t="shared" si="167"/>
        <v>91.625</v>
      </c>
      <c r="R2168" s="9" t="s">
        <v>8330</v>
      </c>
      <c r="S2168" t="s">
        <v>8331</v>
      </c>
      <c r="T2168" s="13">
        <f t="shared" si="168"/>
        <v>41933.838171296295</v>
      </c>
      <c r="U2168" s="13">
        <f t="shared" si="169"/>
        <v>41978.879837962959</v>
      </c>
    </row>
    <row r="2169" spans="1:21" ht="29" x14ac:dyDescent="0.3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>
        <f t="shared" si="165"/>
        <v>120</v>
      </c>
      <c r="P2169">
        <f t="shared" si="166"/>
        <v>120</v>
      </c>
      <c r="Q2169" s="16">
        <f t="shared" si="167"/>
        <v>22.5</v>
      </c>
      <c r="R2169" s="9" t="s">
        <v>8330</v>
      </c>
      <c r="S2169" t="s">
        <v>8331</v>
      </c>
      <c r="T2169" s="13">
        <f t="shared" si="168"/>
        <v>41153.066400462965</v>
      </c>
      <c r="U2169" s="13">
        <f t="shared" si="169"/>
        <v>41167.066400462965</v>
      </c>
    </row>
    <row r="2170" spans="1:21" ht="43.5" x14ac:dyDescent="0.3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>
        <f t="shared" si="165"/>
        <v>121.5816111111111</v>
      </c>
      <c r="P2170">
        <f t="shared" si="166"/>
        <v>122</v>
      </c>
      <c r="Q2170" s="16">
        <f t="shared" si="167"/>
        <v>64.366735294117646</v>
      </c>
      <c r="R2170" s="9" t="s">
        <v>8330</v>
      </c>
      <c r="S2170" t="s">
        <v>8331</v>
      </c>
      <c r="T2170" s="13">
        <f t="shared" si="168"/>
        <v>42745.600243055553</v>
      </c>
      <c r="U2170" s="13">
        <f t="shared" si="169"/>
        <v>42776.208333333328</v>
      </c>
    </row>
    <row r="2171" spans="1:21" ht="58" x14ac:dyDescent="0.3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>
        <f t="shared" si="165"/>
        <v>100</v>
      </c>
      <c r="P2171">
        <f t="shared" si="166"/>
        <v>100</v>
      </c>
      <c r="Q2171" s="16">
        <f t="shared" si="167"/>
        <v>21.857142857142858</v>
      </c>
      <c r="R2171" s="9" t="s">
        <v>8330</v>
      </c>
      <c r="S2171" t="s">
        <v>8331</v>
      </c>
      <c r="T2171" s="13">
        <f t="shared" si="168"/>
        <v>42793.700821759259</v>
      </c>
      <c r="U2171" s="13">
        <f t="shared" si="169"/>
        <v>42796.700821759259</v>
      </c>
    </row>
    <row r="2172" spans="1:21" ht="43.5" x14ac:dyDescent="0.3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>
        <f t="shared" si="165"/>
        <v>180.85714285714286</v>
      </c>
      <c r="P2172">
        <f t="shared" si="166"/>
        <v>181</v>
      </c>
      <c r="Q2172" s="16">
        <f t="shared" si="167"/>
        <v>33.315789473684212</v>
      </c>
      <c r="R2172" s="9" t="s">
        <v>8330</v>
      </c>
      <c r="S2172" t="s">
        <v>8331</v>
      </c>
      <c r="T2172" s="13">
        <f t="shared" si="168"/>
        <v>42198.750254629631</v>
      </c>
      <c r="U2172" s="13">
        <f t="shared" si="169"/>
        <v>42238.750254629631</v>
      </c>
    </row>
    <row r="2173" spans="1:21" ht="43.5" x14ac:dyDescent="0.3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>
        <f t="shared" si="165"/>
        <v>106.075</v>
      </c>
      <c r="P2173">
        <f t="shared" si="166"/>
        <v>107</v>
      </c>
      <c r="Q2173" s="16">
        <f t="shared" si="167"/>
        <v>90.276595744680847</v>
      </c>
      <c r="R2173" s="9" t="s">
        <v>8330</v>
      </c>
      <c r="S2173" t="s">
        <v>8331</v>
      </c>
      <c r="T2173" s="13">
        <f t="shared" si="168"/>
        <v>42141.95711805555</v>
      </c>
      <c r="U2173" s="13">
        <f t="shared" si="169"/>
        <v>42177.208333333328</v>
      </c>
    </row>
    <row r="2174" spans="1:21" ht="43.5" x14ac:dyDescent="0.3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>
        <f t="shared" si="165"/>
        <v>100</v>
      </c>
      <c r="P2174">
        <f t="shared" si="166"/>
        <v>100</v>
      </c>
      <c r="Q2174" s="16">
        <f t="shared" si="167"/>
        <v>76.92307692307692</v>
      </c>
      <c r="R2174" s="9" t="s">
        <v>8330</v>
      </c>
      <c r="S2174" t="s">
        <v>8331</v>
      </c>
      <c r="T2174" s="13">
        <f t="shared" si="168"/>
        <v>42082.580092592587</v>
      </c>
      <c r="U2174" s="13">
        <f t="shared" si="169"/>
        <v>42112.580092592587</v>
      </c>
    </row>
    <row r="2175" spans="1:21" ht="43.5" x14ac:dyDescent="0.3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>
        <f t="shared" si="165"/>
        <v>126.92857142857143</v>
      </c>
      <c r="P2175">
        <f t="shared" si="166"/>
        <v>127</v>
      </c>
      <c r="Q2175" s="16">
        <f t="shared" si="167"/>
        <v>59.233333333333334</v>
      </c>
      <c r="R2175" s="9" t="s">
        <v>8330</v>
      </c>
      <c r="S2175" t="s">
        <v>8331</v>
      </c>
      <c r="T2175" s="13">
        <f t="shared" si="168"/>
        <v>41495.692627314813</v>
      </c>
      <c r="U2175" s="13">
        <f t="shared" si="169"/>
        <v>41527.165972222225</v>
      </c>
    </row>
    <row r="2176" spans="1:21" ht="58" x14ac:dyDescent="0.3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>
        <f t="shared" si="165"/>
        <v>102.97499999999999</v>
      </c>
      <c r="P2176">
        <f t="shared" si="166"/>
        <v>103</v>
      </c>
      <c r="Q2176" s="16">
        <f t="shared" si="167"/>
        <v>65.38095238095238</v>
      </c>
      <c r="R2176" s="9" t="s">
        <v>8330</v>
      </c>
      <c r="S2176" t="s">
        <v>8331</v>
      </c>
      <c r="T2176" s="13">
        <f t="shared" si="168"/>
        <v>42465.542905092589</v>
      </c>
      <c r="U2176" s="13">
        <f t="shared" si="169"/>
        <v>42495.542905092589</v>
      </c>
    </row>
    <row r="2177" spans="1:21" ht="43.5" x14ac:dyDescent="0.3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>
        <f t="shared" si="165"/>
        <v>250</v>
      </c>
      <c r="P2177">
        <f t="shared" si="166"/>
        <v>250</v>
      </c>
      <c r="Q2177" s="16">
        <f t="shared" si="167"/>
        <v>67.307692307692307</v>
      </c>
      <c r="R2177" s="9" t="s">
        <v>8330</v>
      </c>
      <c r="S2177" t="s">
        <v>8331</v>
      </c>
      <c r="T2177" s="13">
        <f t="shared" si="168"/>
        <v>42565.009097222224</v>
      </c>
      <c r="U2177" s="13">
        <f t="shared" si="169"/>
        <v>42572.009097222224</v>
      </c>
    </row>
    <row r="2178" spans="1:21" ht="43.5" x14ac:dyDescent="0.3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>
        <f t="shared" si="165"/>
        <v>126.02</v>
      </c>
      <c r="P2178">
        <f t="shared" si="166"/>
        <v>127</v>
      </c>
      <c r="Q2178" s="16">
        <f t="shared" si="167"/>
        <v>88.74647887323944</v>
      </c>
      <c r="R2178" s="9" t="s">
        <v>8330</v>
      </c>
      <c r="S2178" t="s">
        <v>8331</v>
      </c>
      <c r="T2178" s="13">
        <f t="shared" si="168"/>
        <v>42096.633206018523</v>
      </c>
      <c r="U2178" s="13">
        <f t="shared" si="169"/>
        <v>42126.633206018523</v>
      </c>
    </row>
    <row r="2179" spans="1:21" ht="72.5" x14ac:dyDescent="0.3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>
        <f t="shared" ref="O2179:O2242" si="170">((E2179)/(D2179))*100</f>
        <v>100.12</v>
      </c>
      <c r="P2179">
        <f t="shared" ref="P2179:P2242" si="171">ROUNDUP(O2179,0)</f>
        <v>101</v>
      </c>
      <c r="Q2179" s="16">
        <f t="shared" ref="Q2179:Q2242" si="172">E2179/L2179</f>
        <v>65.868421052631575</v>
      </c>
      <c r="R2179" s="9" t="s">
        <v>8330</v>
      </c>
      <c r="S2179" t="s">
        <v>8331</v>
      </c>
      <c r="T2179" s="13">
        <f t="shared" ref="T2179:T2242" si="173">(((J2179/60)/60)/24)+DATE(1970,1,1)</f>
        <v>42502.250775462962</v>
      </c>
      <c r="U2179" s="13">
        <f t="shared" ref="U2179:U2242" si="174">(((I2179/60)/60)/24)+DATE(1970,1,1)</f>
        <v>42527.250775462962</v>
      </c>
    </row>
    <row r="2180" spans="1:21" ht="43.5" x14ac:dyDescent="0.3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>
        <f t="shared" si="170"/>
        <v>138.64000000000001</v>
      </c>
      <c r="P2180">
        <f t="shared" si="171"/>
        <v>139</v>
      </c>
      <c r="Q2180" s="16">
        <f t="shared" si="172"/>
        <v>40.349243306169967</v>
      </c>
      <c r="R2180" s="9" t="s">
        <v>8330</v>
      </c>
      <c r="S2180" t="s">
        <v>8331</v>
      </c>
      <c r="T2180" s="13">
        <f t="shared" si="173"/>
        <v>42723.63653935185</v>
      </c>
      <c r="U2180" s="13">
        <f t="shared" si="174"/>
        <v>42753.63653935185</v>
      </c>
    </row>
    <row r="2181" spans="1:21" ht="43.5" x14ac:dyDescent="0.3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>
        <f t="shared" si="170"/>
        <v>161.4</v>
      </c>
      <c r="P2181">
        <f t="shared" si="171"/>
        <v>162</v>
      </c>
      <c r="Q2181" s="16">
        <f t="shared" si="172"/>
        <v>76.857142857142861</v>
      </c>
      <c r="R2181" s="9" t="s">
        <v>8330</v>
      </c>
      <c r="S2181" t="s">
        <v>8331</v>
      </c>
      <c r="T2181" s="13">
        <f t="shared" si="173"/>
        <v>42075.171203703707</v>
      </c>
      <c r="U2181" s="13">
        <f t="shared" si="174"/>
        <v>42105.171203703707</v>
      </c>
    </row>
    <row r="2182" spans="1:21" ht="29" x14ac:dyDescent="0.3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>
        <f t="shared" si="170"/>
        <v>107.18419999999999</v>
      </c>
      <c r="P2182">
        <f t="shared" si="171"/>
        <v>108</v>
      </c>
      <c r="Q2182" s="16">
        <f t="shared" si="172"/>
        <v>68.707820512820518</v>
      </c>
      <c r="R2182" s="9" t="s">
        <v>8330</v>
      </c>
      <c r="S2182" t="s">
        <v>8331</v>
      </c>
      <c r="T2182" s="13">
        <f t="shared" si="173"/>
        <v>42279.669768518521</v>
      </c>
      <c r="U2182" s="13">
        <f t="shared" si="174"/>
        <v>42321.711435185185</v>
      </c>
    </row>
    <row r="2183" spans="1:21" ht="58" x14ac:dyDescent="0.3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>
        <f t="shared" si="170"/>
        <v>153.1</v>
      </c>
      <c r="P2183">
        <f t="shared" si="171"/>
        <v>154</v>
      </c>
      <c r="Q2183" s="16">
        <f t="shared" si="172"/>
        <v>57.773584905660378</v>
      </c>
      <c r="R2183" s="9" t="s">
        <v>8338</v>
      </c>
      <c r="S2183" t="s">
        <v>8356</v>
      </c>
      <c r="T2183" s="13">
        <f t="shared" si="173"/>
        <v>42773.005243055552</v>
      </c>
      <c r="U2183" s="13">
        <f t="shared" si="174"/>
        <v>42787.005243055552</v>
      </c>
    </row>
    <row r="2184" spans="1:21" ht="43.5" x14ac:dyDescent="0.3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>
        <f t="shared" si="170"/>
        <v>524.16666666666663</v>
      </c>
      <c r="P2184">
        <f t="shared" si="171"/>
        <v>525</v>
      </c>
      <c r="Q2184" s="16">
        <f t="shared" si="172"/>
        <v>44.171348314606739</v>
      </c>
      <c r="R2184" s="9" t="s">
        <v>8338</v>
      </c>
      <c r="S2184" t="s">
        <v>8356</v>
      </c>
      <c r="T2184" s="13">
        <f t="shared" si="173"/>
        <v>41879.900752314818</v>
      </c>
      <c r="U2184" s="13">
        <f t="shared" si="174"/>
        <v>41914.900752314818</v>
      </c>
    </row>
    <row r="2185" spans="1:21" ht="43.5" x14ac:dyDescent="0.3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>
        <f t="shared" si="170"/>
        <v>489.27777777777777</v>
      </c>
      <c r="P2185">
        <f t="shared" si="171"/>
        <v>490</v>
      </c>
      <c r="Q2185" s="16">
        <f t="shared" si="172"/>
        <v>31.566308243727597</v>
      </c>
      <c r="R2185" s="9" t="s">
        <v>8338</v>
      </c>
      <c r="S2185" t="s">
        <v>8356</v>
      </c>
      <c r="T2185" s="13">
        <f t="shared" si="173"/>
        <v>42745.365474537044</v>
      </c>
      <c r="U2185" s="13">
        <f t="shared" si="174"/>
        <v>42775.208333333328</v>
      </c>
    </row>
    <row r="2186" spans="1:21" ht="58" x14ac:dyDescent="0.3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>
        <f t="shared" si="170"/>
        <v>284.74</v>
      </c>
      <c r="P2186">
        <f t="shared" si="171"/>
        <v>285</v>
      </c>
      <c r="Q2186" s="16">
        <f t="shared" si="172"/>
        <v>107.04511278195488</v>
      </c>
      <c r="R2186" s="9" t="s">
        <v>8338</v>
      </c>
      <c r="S2186" t="s">
        <v>8356</v>
      </c>
      <c r="T2186" s="13">
        <f t="shared" si="173"/>
        <v>42380.690289351856</v>
      </c>
      <c r="U2186" s="13">
        <f t="shared" si="174"/>
        <v>42394.666666666672</v>
      </c>
    </row>
    <row r="2187" spans="1:21" ht="43.5" x14ac:dyDescent="0.3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>
        <f t="shared" si="170"/>
        <v>1856.97</v>
      </c>
      <c r="P2187">
        <f t="shared" si="171"/>
        <v>1857</v>
      </c>
      <c r="Q2187" s="16">
        <f t="shared" si="172"/>
        <v>149.03451043338683</v>
      </c>
      <c r="R2187" s="9" t="s">
        <v>8338</v>
      </c>
      <c r="S2187" t="s">
        <v>8356</v>
      </c>
      <c r="T2187" s="13">
        <f t="shared" si="173"/>
        <v>41319.349988425929</v>
      </c>
      <c r="U2187" s="13">
        <f t="shared" si="174"/>
        <v>41359.349988425929</v>
      </c>
    </row>
    <row r="2188" spans="1:21" ht="43.5" x14ac:dyDescent="0.3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>
        <f t="shared" si="170"/>
        <v>109.67499999999998</v>
      </c>
      <c r="P2188">
        <f t="shared" si="171"/>
        <v>110</v>
      </c>
      <c r="Q2188" s="16">
        <f t="shared" si="172"/>
        <v>55.956632653061227</v>
      </c>
      <c r="R2188" s="9" t="s">
        <v>8338</v>
      </c>
      <c r="S2188" t="s">
        <v>8356</v>
      </c>
      <c r="T2188" s="13">
        <f t="shared" si="173"/>
        <v>42583.615081018521</v>
      </c>
      <c r="U2188" s="13">
        <f t="shared" si="174"/>
        <v>42620.083333333328</v>
      </c>
    </row>
    <row r="2189" spans="1:21" ht="43.5" x14ac:dyDescent="0.3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>
        <f t="shared" si="170"/>
        <v>1014.6425</v>
      </c>
      <c r="P2189">
        <f t="shared" si="171"/>
        <v>1015</v>
      </c>
      <c r="Q2189" s="16">
        <f t="shared" si="172"/>
        <v>56.970381807973048</v>
      </c>
      <c r="R2189" s="9" t="s">
        <v>8338</v>
      </c>
      <c r="S2189" t="s">
        <v>8356</v>
      </c>
      <c r="T2189" s="13">
        <f t="shared" si="173"/>
        <v>42068.209097222221</v>
      </c>
      <c r="U2189" s="13">
        <f t="shared" si="174"/>
        <v>42097.165972222225</v>
      </c>
    </row>
    <row r="2190" spans="1:21" ht="43.5" x14ac:dyDescent="0.3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>
        <f t="shared" si="170"/>
        <v>412.17692027666544</v>
      </c>
      <c r="P2190">
        <f t="shared" si="171"/>
        <v>413</v>
      </c>
      <c r="Q2190" s="16">
        <f t="shared" si="172"/>
        <v>44.056420233463037</v>
      </c>
      <c r="R2190" s="9" t="s">
        <v>8338</v>
      </c>
      <c r="S2190" t="s">
        <v>8356</v>
      </c>
      <c r="T2190" s="13">
        <f t="shared" si="173"/>
        <v>42633.586122685185</v>
      </c>
      <c r="U2190" s="13">
        <f t="shared" si="174"/>
        <v>42668.708333333328</v>
      </c>
    </row>
    <row r="2191" spans="1:21" ht="43.5" x14ac:dyDescent="0.3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>
        <f t="shared" si="170"/>
        <v>503.25</v>
      </c>
      <c r="P2191">
        <f t="shared" si="171"/>
        <v>504</v>
      </c>
      <c r="Q2191" s="16">
        <f t="shared" si="172"/>
        <v>68.625</v>
      </c>
      <c r="R2191" s="9" t="s">
        <v>8338</v>
      </c>
      <c r="S2191" t="s">
        <v>8356</v>
      </c>
      <c r="T2191" s="13">
        <f t="shared" si="173"/>
        <v>42467.788194444445</v>
      </c>
      <c r="U2191" s="13">
        <f t="shared" si="174"/>
        <v>42481.916666666672</v>
      </c>
    </row>
    <row r="2192" spans="1:21" ht="43.5" x14ac:dyDescent="0.3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>
        <f t="shared" si="170"/>
        <v>184.61052631578946</v>
      </c>
      <c r="P2192">
        <f t="shared" si="171"/>
        <v>185</v>
      </c>
      <c r="Q2192" s="16">
        <f t="shared" si="172"/>
        <v>65.318435754189949</v>
      </c>
      <c r="R2192" s="9" t="s">
        <v>8338</v>
      </c>
      <c r="S2192" t="s">
        <v>8356</v>
      </c>
      <c r="T2192" s="13">
        <f t="shared" si="173"/>
        <v>42417.625046296293</v>
      </c>
      <c r="U2192" s="13">
        <f t="shared" si="174"/>
        <v>42452.290972222225</v>
      </c>
    </row>
    <row r="2193" spans="1:21" ht="58" x14ac:dyDescent="0.3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>
        <f t="shared" si="170"/>
        <v>119.73333333333333</v>
      </c>
      <c r="P2193">
        <f t="shared" si="171"/>
        <v>120</v>
      </c>
      <c r="Q2193" s="16">
        <f t="shared" si="172"/>
        <v>35.92</v>
      </c>
      <c r="R2193" s="9" t="s">
        <v>8338</v>
      </c>
      <c r="S2193" t="s">
        <v>8356</v>
      </c>
      <c r="T2193" s="13">
        <f t="shared" si="173"/>
        <v>42768.833645833336</v>
      </c>
      <c r="U2193" s="13">
        <f t="shared" si="174"/>
        <v>42780.833645833336</v>
      </c>
    </row>
    <row r="2194" spans="1:21" ht="58" x14ac:dyDescent="0.3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>
        <f t="shared" si="170"/>
        <v>1081.2401666666667</v>
      </c>
      <c r="P2194">
        <f t="shared" si="171"/>
        <v>1082</v>
      </c>
      <c r="Q2194" s="16">
        <f t="shared" si="172"/>
        <v>40.070667078443485</v>
      </c>
      <c r="R2194" s="9" t="s">
        <v>8338</v>
      </c>
      <c r="S2194" t="s">
        <v>8356</v>
      </c>
      <c r="T2194" s="13">
        <f t="shared" si="173"/>
        <v>42691.8512037037</v>
      </c>
      <c r="U2194" s="13">
        <f t="shared" si="174"/>
        <v>42719.958333333328</v>
      </c>
    </row>
    <row r="2195" spans="1:21" ht="58" x14ac:dyDescent="0.3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>
        <f t="shared" si="170"/>
        <v>452.37333333333333</v>
      </c>
      <c r="P2195">
        <f t="shared" si="171"/>
        <v>453</v>
      </c>
      <c r="Q2195" s="16">
        <f t="shared" si="172"/>
        <v>75.647714604236342</v>
      </c>
      <c r="R2195" s="9" t="s">
        <v>8338</v>
      </c>
      <c r="S2195" t="s">
        <v>8356</v>
      </c>
      <c r="T2195" s="13">
        <f t="shared" si="173"/>
        <v>42664.405925925923</v>
      </c>
      <c r="U2195" s="13">
        <f t="shared" si="174"/>
        <v>42695.207638888889</v>
      </c>
    </row>
    <row r="2196" spans="1:21" ht="58" x14ac:dyDescent="0.3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>
        <f t="shared" si="170"/>
        <v>537.37</v>
      </c>
      <c r="P2196">
        <f t="shared" si="171"/>
        <v>538</v>
      </c>
      <c r="Q2196" s="16">
        <f t="shared" si="172"/>
        <v>61.203872437357631</v>
      </c>
      <c r="R2196" s="9" t="s">
        <v>8338</v>
      </c>
      <c r="S2196" t="s">
        <v>8356</v>
      </c>
      <c r="T2196" s="13">
        <f t="shared" si="173"/>
        <v>42425.757986111115</v>
      </c>
      <c r="U2196" s="13">
        <f t="shared" si="174"/>
        <v>42455.716319444444</v>
      </c>
    </row>
    <row r="2197" spans="1:21" ht="29" x14ac:dyDescent="0.3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>
        <f t="shared" si="170"/>
        <v>120.32608695652173</v>
      </c>
      <c r="P2197">
        <f t="shared" si="171"/>
        <v>121</v>
      </c>
      <c r="Q2197" s="16">
        <f t="shared" si="172"/>
        <v>48.130434782608695</v>
      </c>
      <c r="R2197" s="9" t="s">
        <v>8338</v>
      </c>
      <c r="S2197" t="s">
        <v>8356</v>
      </c>
      <c r="T2197" s="13">
        <f t="shared" si="173"/>
        <v>42197.771990740745</v>
      </c>
      <c r="U2197" s="13">
        <f t="shared" si="174"/>
        <v>42227.771990740745</v>
      </c>
    </row>
    <row r="2198" spans="1:21" ht="29" x14ac:dyDescent="0.3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>
        <f t="shared" si="170"/>
        <v>113.83571428571429</v>
      </c>
      <c r="P2198">
        <f t="shared" si="171"/>
        <v>114</v>
      </c>
      <c r="Q2198" s="16">
        <f t="shared" si="172"/>
        <v>68.106837606837601</v>
      </c>
      <c r="R2198" s="9" t="s">
        <v>8338</v>
      </c>
      <c r="S2198" t="s">
        <v>8356</v>
      </c>
      <c r="T2198" s="13">
        <f t="shared" si="173"/>
        <v>42675.487291666665</v>
      </c>
      <c r="U2198" s="13">
        <f t="shared" si="174"/>
        <v>42706.291666666672</v>
      </c>
    </row>
    <row r="2199" spans="1:21" ht="43.5" x14ac:dyDescent="0.3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>
        <f t="shared" si="170"/>
        <v>951.03109999999992</v>
      </c>
      <c r="P2199">
        <f t="shared" si="171"/>
        <v>952</v>
      </c>
      <c r="Q2199" s="16">
        <f t="shared" si="172"/>
        <v>65.891300230946882</v>
      </c>
      <c r="R2199" s="9" t="s">
        <v>8338</v>
      </c>
      <c r="S2199" t="s">
        <v>8356</v>
      </c>
      <c r="T2199" s="13">
        <f t="shared" si="173"/>
        <v>42033.584016203706</v>
      </c>
      <c r="U2199" s="13">
        <f t="shared" si="174"/>
        <v>42063.584016203706</v>
      </c>
    </row>
    <row r="2200" spans="1:21" ht="43.5" x14ac:dyDescent="0.3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>
        <f t="shared" si="170"/>
        <v>132.89249999999998</v>
      </c>
      <c r="P2200">
        <f t="shared" si="171"/>
        <v>133</v>
      </c>
      <c r="Q2200" s="16">
        <f t="shared" si="172"/>
        <v>81.654377880184327</v>
      </c>
      <c r="R2200" s="9" t="s">
        <v>8338</v>
      </c>
      <c r="S2200" t="s">
        <v>8356</v>
      </c>
      <c r="T2200" s="13">
        <f t="shared" si="173"/>
        <v>42292.513888888891</v>
      </c>
      <c r="U2200" s="13">
        <f t="shared" si="174"/>
        <v>42322.555555555555</v>
      </c>
    </row>
    <row r="2201" spans="1:21" ht="29" x14ac:dyDescent="0.3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>
        <f t="shared" si="170"/>
        <v>146.97777777777779</v>
      </c>
      <c r="P2201">
        <f t="shared" si="171"/>
        <v>147</v>
      </c>
      <c r="Q2201" s="16">
        <f t="shared" si="172"/>
        <v>52.701195219123505</v>
      </c>
      <c r="R2201" s="9" t="s">
        <v>8338</v>
      </c>
      <c r="S2201" t="s">
        <v>8356</v>
      </c>
      <c r="T2201" s="13">
        <f t="shared" si="173"/>
        <v>42262.416643518518</v>
      </c>
      <c r="U2201" s="13">
        <f t="shared" si="174"/>
        <v>42292.416643518518</v>
      </c>
    </row>
    <row r="2202" spans="1:21" ht="43.5" x14ac:dyDescent="0.3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>
        <f t="shared" si="170"/>
        <v>542.15</v>
      </c>
      <c r="P2202">
        <f t="shared" si="171"/>
        <v>543</v>
      </c>
      <c r="Q2202" s="16">
        <f t="shared" si="172"/>
        <v>41.228136882129277</v>
      </c>
      <c r="R2202" s="9" t="s">
        <v>8338</v>
      </c>
      <c r="S2202" t="s">
        <v>8356</v>
      </c>
      <c r="T2202" s="13">
        <f t="shared" si="173"/>
        <v>42163.625787037032</v>
      </c>
      <c r="U2202" s="13">
        <f t="shared" si="174"/>
        <v>42191.125</v>
      </c>
    </row>
    <row r="2203" spans="1:21" ht="43.5" x14ac:dyDescent="0.3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>
        <f t="shared" si="170"/>
        <v>382.71818181818185</v>
      </c>
      <c r="P2203">
        <f t="shared" si="171"/>
        <v>383</v>
      </c>
      <c r="Q2203" s="16">
        <f t="shared" si="172"/>
        <v>15.035357142857142</v>
      </c>
      <c r="R2203" s="9" t="s">
        <v>8330</v>
      </c>
      <c r="S2203" t="s">
        <v>8335</v>
      </c>
      <c r="T2203" s="13">
        <f t="shared" si="173"/>
        <v>41276.846817129634</v>
      </c>
      <c r="U2203" s="13">
        <f t="shared" si="174"/>
        <v>41290.846817129634</v>
      </c>
    </row>
    <row r="2204" spans="1:21" ht="29" x14ac:dyDescent="0.3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>
        <f t="shared" si="170"/>
        <v>704.18124999999998</v>
      </c>
      <c r="P2204">
        <f t="shared" si="171"/>
        <v>705</v>
      </c>
      <c r="Q2204" s="16">
        <f t="shared" si="172"/>
        <v>39.066920943134534</v>
      </c>
      <c r="R2204" s="9" t="s">
        <v>8330</v>
      </c>
      <c r="S2204" t="s">
        <v>8335</v>
      </c>
      <c r="T2204" s="13">
        <f t="shared" si="173"/>
        <v>41184.849166666667</v>
      </c>
      <c r="U2204" s="13">
        <f t="shared" si="174"/>
        <v>41214.849166666667</v>
      </c>
    </row>
    <row r="2205" spans="1:21" ht="43.5" x14ac:dyDescent="0.3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>
        <f t="shared" si="170"/>
        <v>109.55</v>
      </c>
      <c r="P2205">
        <f t="shared" si="171"/>
        <v>110</v>
      </c>
      <c r="Q2205" s="16">
        <f t="shared" si="172"/>
        <v>43.82</v>
      </c>
      <c r="R2205" s="9" t="s">
        <v>8330</v>
      </c>
      <c r="S2205" t="s">
        <v>8335</v>
      </c>
      <c r="T2205" s="13">
        <f t="shared" si="173"/>
        <v>42241.85974537037</v>
      </c>
      <c r="U2205" s="13">
        <f t="shared" si="174"/>
        <v>42271.85974537037</v>
      </c>
    </row>
    <row r="2206" spans="1:21" ht="43.5" x14ac:dyDescent="0.3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>
        <f t="shared" si="170"/>
        <v>132.86666666666667</v>
      </c>
      <c r="P2206">
        <f t="shared" si="171"/>
        <v>133</v>
      </c>
      <c r="Q2206" s="16">
        <f t="shared" si="172"/>
        <v>27.301369863013697</v>
      </c>
      <c r="R2206" s="9" t="s">
        <v>8330</v>
      </c>
      <c r="S2206" t="s">
        <v>8335</v>
      </c>
      <c r="T2206" s="13">
        <f t="shared" si="173"/>
        <v>41312.311562499999</v>
      </c>
      <c r="U2206" s="13">
        <f t="shared" si="174"/>
        <v>41342.311562499999</v>
      </c>
    </row>
    <row r="2207" spans="1:21" ht="43.5" x14ac:dyDescent="0.3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>
        <f t="shared" si="170"/>
        <v>152</v>
      </c>
      <c r="P2207">
        <f t="shared" si="171"/>
        <v>152</v>
      </c>
      <c r="Q2207" s="16">
        <f t="shared" si="172"/>
        <v>42.222222222222221</v>
      </c>
      <c r="R2207" s="9" t="s">
        <v>8330</v>
      </c>
      <c r="S2207" t="s">
        <v>8335</v>
      </c>
      <c r="T2207" s="13">
        <f t="shared" si="173"/>
        <v>41031.82163194444</v>
      </c>
      <c r="U2207" s="13">
        <f t="shared" si="174"/>
        <v>41061.82163194444</v>
      </c>
    </row>
    <row r="2208" spans="1:21" ht="43.5" x14ac:dyDescent="0.3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>
        <f t="shared" si="170"/>
        <v>102.72727272727273</v>
      </c>
      <c r="P2208">
        <f t="shared" si="171"/>
        <v>103</v>
      </c>
      <c r="Q2208" s="16">
        <f t="shared" si="172"/>
        <v>33.235294117647058</v>
      </c>
      <c r="R2208" s="9" t="s">
        <v>8330</v>
      </c>
      <c r="S2208" t="s">
        <v>8335</v>
      </c>
      <c r="T2208" s="13">
        <f t="shared" si="173"/>
        <v>40997.257222222222</v>
      </c>
      <c r="U2208" s="13">
        <f t="shared" si="174"/>
        <v>41015.257222222222</v>
      </c>
    </row>
    <row r="2209" spans="1:21" ht="43.5" x14ac:dyDescent="0.3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>
        <f t="shared" si="170"/>
        <v>100</v>
      </c>
      <c r="P2209">
        <f t="shared" si="171"/>
        <v>100</v>
      </c>
      <c r="Q2209" s="16">
        <f t="shared" si="172"/>
        <v>285.71428571428572</v>
      </c>
      <c r="R2209" s="9" t="s">
        <v>8330</v>
      </c>
      <c r="S2209" t="s">
        <v>8335</v>
      </c>
      <c r="T2209" s="13">
        <f t="shared" si="173"/>
        <v>41564.194131944445</v>
      </c>
      <c r="U2209" s="13">
        <f t="shared" si="174"/>
        <v>41594.235798611109</v>
      </c>
    </row>
    <row r="2210" spans="1:21" ht="43.5" x14ac:dyDescent="0.3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>
        <f t="shared" si="170"/>
        <v>101.6</v>
      </c>
      <c r="P2210">
        <f t="shared" si="171"/>
        <v>102</v>
      </c>
      <c r="Q2210" s="16">
        <f t="shared" si="172"/>
        <v>42.333333333333336</v>
      </c>
      <c r="R2210" s="9" t="s">
        <v>8330</v>
      </c>
      <c r="S2210" t="s">
        <v>8335</v>
      </c>
      <c r="T2210" s="13">
        <f t="shared" si="173"/>
        <v>40946.882245370369</v>
      </c>
      <c r="U2210" s="13">
        <f t="shared" si="174"/>
        <v>41006.166666666664</v>
      </c>
    </row>
    <row r="2211" spans="1:21" ht="29" x14ac:dyDescent="0.3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>
        <f t="shared" si="170"/>
        <v>150.80000000000001</v>
      </c>
      <c r="P2211">
        <f t="shared" si="171"/>
        <v>151</v>
      </c>
      <c r="Q2211" s="16">
        <f t="shared" si="172"/>
        <v>50.266666666666666</v>
      </c>
      <c r="R2211" s="9" t="s">
        <v>8330</v>
      </c>
      <c r="S2211" t="s">
        <v>8335</v>
      </c>
      <c r="T2211" s="13">
        <f t="shared" si="173"/>
        <v>41732.479675925926</v>
      </c>
      <c r="U2211" s="13">
        <f t="shared" si="174"/>
        <v>41743.958333333336</v>
      </c>
    </row>
    <row r="2212" spans="1:21" ht="58" x14ac:dyDescent="0.3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>
        <f t="shared" si="170"/>
        <v>111.425</v>
      </c>
      <c r="P2212">
        <f t="shared" si="171"/>
        <v>112</v>
      </c>
      <c r="Q2212" s="16">
        <f t="shared" si="172"/>
        <v>61.902777777777779</v>
      </c>
      <c r="R2212" s="9" t="s">
        <v>8330</v>
      </c>
      <c r="S2212" t="s">
        <v>8335</v>
      </c>
      <c r="T2212" s="13">
        <f t="shared" si="173"/>
        <v>40956.066087962965</v>
      </c>
      <c r="U2212" s="13">
        <f t="shared" si="174"/>
        <v>41013.73333333333</v>
      </c>
    </row>
    <row r="2213" spans="1:21" ht="58" x14ac:dyDescent="0.3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>
        <f t="shared" si="170"/>
        <v>195.6</v>
      </c>
      <c r="P2213">
        <f t="shared" si="171"/>
        <v>196</v>
      </c>
      <c r="Q2213" s="16">
        <f t="shared" si="172"/>
        <v>40.75</v>
      </c>
      <c r="R2213" s="9" t="s">
        <v>8330</v>
      </c>
      <c r="S2213" t="s">
        <v>8335</v>
      </c>
      <c r="T2213" s="13">
        <f t="shared" si="173"/>
        <v>41716.785011574073</v>
      </c>
      <c r="U2213" s="13">
        <f t="shared" si="174"/>
        <v>41739.290972222225</v>
      </c>
    </row>
    <row r="2214" spans="1:21" ht="58" x14ac:dyDescent="0.3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>
        <f t="shared" si="170"/>
        <v>114.38333333333333</v>
      </c>
      <c r="P2214">
        <f t="shared" si="171"/>
        <v>115</v>
      </c>
      <c r="Q2214" s="16">
        <f t="shared" si="172"/>
        <v>55.796747967479675</v>
      </c>
      <c r="R2214" s="9" t="s">
        <v>8330</v>
      </c>
      <c r="S2214" t="s">
        <v>8335</v>
      </c>
      <c r="T2214" s="13">
        <f t="shared" si="173"/>
        <v>41548.747418981482</v>
      </c>
      <c r="U2214" s="13">
        <f t="shared" si="174"/>
        <v>41582.041666666664</v>
      </c>
    </row>
    <row r="2215" spans="1:21" ht="72.5" x14ac:dyDescent="0.3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>
        <f t="shared" si="170"/>
        <v>200</v>
      </c>
      <c r="P2215">
        <f t="shared" si="171"/>
        <v>200</v>
      </c>
      <c r="Q2215" s="16">
        <f t="shared" si="172"/>
        <v>10</v>
      </c>
      <c r="R2215" s="9" t="s">
        <v>8330</v>
      </c>
      <c r="S2215" t="s">
        <v>8335</v>
      </c>
      <c r="T2215" s="13">
        <f t="shared" si="173"/>
        <v>42109.826145833329</v>
      </c>
      <c r="U2215" s="13">
        <f t="shared" si="174"/>
        <v>42139.826145833329</v>
      </c>
    </row>
    <row r="2216" spans="1:21" ht="43.5" x14ac:dyDescent="0.3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>
        <f t="shared" si="170"/>
        <v>292.50166666666667</v>
      </c>
      <c r="P2216">
        <f t="shared" si="171"/>
        <v>293</v>
      </c>
      <c r="Q2216" s="16">
        <f t="shared" si="172"/>
        <v>73.125416666666666</v>
      </c>
      <c r="R2216" s="9" t="s">
        <v>8330</v>
      </c>
      <c r="S2216" t="s">
        <v>8335</v>
      </c>
      <c r="T2216" s="13">
        <f t="shared" si="173"/>
        <v>41646.792222222226</v>
      </c>
      <c r="U2216" s="13">
        <f t="shared" si="174"/>
        <v>41676.792222222226</v>
      </c>
    </row>
    <row r="2217" spans="1:21" ht="29" x14ac:dyDescent="0.3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>
        <f t="shared" si="170"/>
        <v>156.36363636363637</v>
      </c>
      <c r="P2217">
        <f t="shared" si="171"/>
        <v>157</v>
      </c>
      <c r="Q2217" s="16">
        <f t="shared" si="172"/>
        <v>26.060606060606062</v>
      </c>
      <c r="R2217" s="9" t="s">
        <v>8330</v>
      </c>
      <c r="S2217" t="s">
        <v>8335</v>
      </c>
      <c r="T2217" s="13">
        <f t="shared" si="173"/>
        <v>40958.717268518521</v>
      </c>
      <c r="U2217" s="13">
        <f t="shared" si="174"/>
        <v>40981.290972222225</v>
      </c>
    </row>
    <row r="2218" spans="1:21" ht="43.5" x14ac:dyDescent="0.3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>
        <f t="shared" si="170"/>
        <v>105.66666666666666</v>
      </c>
      <c r="P2218">
        <f t="shared" si="171"/>
        <v>106</v>
      </c>
      <c r="Q2218" s="16">
        <f t="shared" si="172"/>
        <v>22.642857142857142</v>
      </c>
      <c r="R2218" s="9" t="s">
        <v>8330</v>
      </c>
      <c r="S2218" t="s">
        <v>8335</v>
      </c>
      <c r="T2218" s="13">
        <f t="shared" si="173"/>
        <v>42194.751678240747</v>
      </c>
      <c r="U2218" s="13">
        <f t="shared" si="174"/>
        <v>42208.751678240747</v>
      </c>
    </row>
    <row r="2219" spans="1:21" ht="43.5" x14ac:dyDescent="0.3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>
        <f t="shared" si="170"/>
        <v>101.19047619047619</v>
      </c>
      <c r="P2219">
        <f t="shared" si="171"/>
        <v>102</v>
      </c>
      <c r="Q2219" s="16">
        <f t="shared" si="172"/>
        <v>47.222222222222221</v>
      </c>
      <c r="R2219" s="9" t="s">
        <v>8330</v>
      </c>
      <c r="S2219" t="s">
        <v>8335</v>
      </c>
      <c r="T2219" s="13">
        <f t="shared" si="173"/>
        <v>42299.776770833334</v>
      </c>
      <c r="U2219" s="13">
        <f t="shared" si="174"/>
        <v>42310.333333333328</v>
      </c>
    </row>
    <row r="2220" spans="1:21" ht="43.5" x14ac:dyDescent="0.3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>
        <f t="shared" si="170"/>
        <v>122.833</v>
      </c>
      <c r="P2220">
        <f t="shared" si="171"/>
        <v>123</v>
      </c>
      <c r="Q2220" s="16">
        <f t="shared" si="172"/>
        <v>32.324473684210524</v>
      </c>
      <c r="R2220" s="9" t="s">
        <v>8330</v>
      </c>
      <c r="S2220" t="s">
        <v>8335</v>
      </c>
      <c r="T2220" s="13">
        <f t="shared" si="173"/>
        <v>41127.812303240738</v>
      </c>
      <c r="U2220" s="13">
        <f t="shared" si="174"/>
        <v>41150</v>
      </c>
    </row>
    <row r="2221" spans="1:21" ht="43.5" x14ac:dyDescent="0.3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>
        <f t="shared" si="170"/>
        <v>101.49999999999999</v>
      </c>
      <c r="P2221">
        <f t="shared" si="171"/>
        <v>102</v>
      </c>
      <c r="Q2221" s="16">
        <f t="shared" si="172"/>
        <v>53.421052631578945</v>
      </c>
      <c r="R2221" s="9" t="s">
        <v>8330</v>
      </c>
      <c r="S2221" t="s">
        <v>8335</v>
      </c>
      <c r="T2221" s="13">
        <f t="shared" si="173"/>
        <v>42205.718888888892</v>
      </c>
      <c r="U2221" s="13">
        <f t="shared" si="174"/>
        <v>42235.718888888892</v>
      </c>
    </row>
    <row r="2222" spans="1:21" ht="43.5" x14ac:dyDescent="0.3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>
        <f t="shared" si="170"/>
        <v>101.14285714285714</v>
      </c>
      <c r="P2222">
        <f t="shared" si="171"/>
        <v>102</v>
      </c>
      <c r="Q2222" s="16">
        <f t="shared" si="172"/>
        <v>51.304347826086953</v>
      </c>
      <c r="R2222" s="9" t="s">
        <v>8330</v>
      </c>
      <c r="S2222" t="s">
        <v>8335</v>
      </c>
      <c r="T2222" s="13">
        <f t="shared" si="173"/>
        <v>41452.060601851852</v>
      </c>
      <c r="U2222" s="13">
        <f t="shared" si="174"/>
        <v>41482.060601851852</v>
      </c>
    </row>
    <row r="2223" spans="1:21" ht="43.5" x14ac:dyDescent="0.3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>
        <f t="shared" si="170"/>
        <v>108.11999999999999</v>
      </c>
      <c r="P2223">
        <f t="shared" si="171"/>
        <v>109</v>
      </c>
      <c r="Q2223" s="16">
        <f t="shared" si="172"/>
        <v>37.197247706422019</v>
      </c>
      <c r="R2223" s="9" t="s">
        <v>8338</v>
      </c>
      <c r="S2223" t="s">
        <v>8356</v>
      </c>
      <c r="T2223" s="13">
        <f t="shared" si="173"/>
        <v>42452.666770833333</v>
      </c>
      <c r="U2223" s="13">
        <f t="shared" si="174"/>
        <v>42483</v>
      </c>
    </row>
    <row r="2224" spans="1:21" ht="43.5" x14ac:dyDescent="0.3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>
        <f t="shared" si="170"/>
        <v>162.6</v>
      </c>
      <c r="P2224">
        <f t="shared" si="171"/>
        <v>163</v>
      </c>
      <c r="Q2224" s="16">
        <f t="shared" si="172"/>
        <v>27.1</v>
      </c>
      <c r="R2224" s="9" t="s">
        <v>8338</v>
      </c>
      <c r="S2224" t="s">
        <v>8356</v>
      </c>
      <c r="T2224" s="13">
        <f t="shared" si="173"/>
        <v>40906.787581018521</v>
      </c>
      <c r="U2224" s="13">
        <f t="shared" si="174"/>
        <v>40936.787581018521</v>
      </c>
    </row>
    <row r="2225" spans="1:21" ht="58" x14ac:dyDescent="0.3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>
        <f t="shared" si="170"/>
        <v>105.80000000000001</v>
      </c>
      <c r="P2225">
        <f t="shared" si="171"/>
        <v>106</v>
      </c>
      <c r="Q2225" s="16">
        <f t="shared" si="172"/>
        <v>206.31</v>
      </c>
      <c r="R2225" s="9" t="s">
        <v>8338</v>
      </c>
      <c r="S2225" t="s">
        <v>8356</v>
      </c>
      <c r="T2225" s="13">
        <f t="shared" si="173"/>
        <v>42152.640833333338</v>
      </c>
      <c r="U2225" s="13">
        <f t="shared" si="174"/>
        <v>42182.640833333338</v>
      </c>
    </row>
    <row r="2226" spans="1:21" ht="43.5" x14ac:dyDescent="0.3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>
        <f t="shared" si="170"/>
        <v>243.15000000000003</v>
      </c>
      <c r="P2226">
        <f t="shared" si="171"/>
        <v>244</v>
      </c>
      <c r="Q2226" s="16">
        <f t="shared" si="172"/>
        <v>82.145270270270274</v>
      </c>
      <c r="R2226" s="9" t="s">
        <v>8338</v>
      </c>
      <c r="S2226" t="s">
        <v>8356</v>
      </c>
      <c r="T2226" s="13">
        <f t="shared" si="173"/>
        <v>42644.667534722219</v>
      </c>
      <c r="U2226" s="13">
        <f t="shared" si="174"/>
        <v>42672.791666666672</v>
      </c>
    </row>
    <row r="2227" spans="1:21" ht="43.5" x14ac:dyDescent="0.3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>
        <f t="shared" si="170"/>
        <v>944.83338095238094</v>
      </c>
      <c r="P2227">
        <f t="shared" si="171"/>
        <v>945</v>
      </c>
      <c r="Q2227" s="16">
        <f t="shared" si="172"/>
        <v>164.79651993355483</v>
      </c>
      <c r="R2227" s="9" t="s">
        <v>8338</v>
      </c>
      <c r="S2227" t="s">
        <v>8356</v>
      </c>
      <c r="T2227" s="13">
        <f t="shared" si="173"/>
        <v>41873.79184027778</v>
      </c>
      <c r="U2227" s="13">
        <f t="shared" si="174"/>
        <v>41903.79184027778</v>
      </c>
    </row>
    <row r="2228" spans="1:21" ht="43.5" x14ac:dyDescent="0.3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>
        <f t="shared" si="170"/>
        <v>108.46283333333334</v>
      </c>
      <c r="P2228">
        <f t="shared" si="171"/>
        <v>109</v>
      </c>
      <c r="Q2228" s="16">
        <f t="shared" si="172"/>
        <v>60.820280373831778</v>
      </c>
      <c r="R2228" s="9" t="s">
        <v>8338</v>
      </c>
      <c r="S2228" t="s">
        <v>8356</v>
      </c>
      <c r="T2228" s="13">
        <f t="shared" si="173"/>
        <v>42381.79886574074</v>
      </c>
      <c r="U2228" s="13">
        <f t="shared" si="174"/>
        <v>42412.207638888889</v>
      </c>
    </row>
    <row r="2229" spans="1:21" ht="43.5" x14ac:dyDescent="0.3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>
        <f t="shared" si="170"/>
        <v>157.37692307692308</v>
      </c>
      <c r="P2229">
        <f t="shared" si="171"/>
        <v>158</v>
      </c>
      <c r="Q2229" s="16">
        <f t="shared" si="172"/>
        <v>67.970099667774093</v>
      </c>
      <c r="R2229" s="9" t="s">
        <v>8338</v>
      </c>
      <c r="S2229" t="s">
        <v>8356</v>
      </c>
      <c r="T2229" s="13">
        <f t="shared" si="173"/>
        <v>41561.807349537034</v>
      </c>
      <c r="U2229" s="13">
        <f t="shared" si="174"/>
        <v>41591.849016203705</v>
      </c>
    </row>
    <row r="2230" spans="1:21" ht="58" x14ac:dyDescent="0.3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>
        <f t="shared" si="170"/>
        <v>1174.49</v>
      </c>
      <c r="P2230">
        <f t="shared" si="171"/>
        <v>1175</v>
      </c>
      <c r="Q2230" s="16">
        <f t="shared" si="172"/>
        <v>81.561805555555551</v>
      </c>
      <c r="R2230" s="9" t="s">
        <v>8338</v>
      </c>
      <c r="S2230" t="s">
        <v>8356</v>
      </c>
      <c r="T2230" s="13">
        <f t="shared" si="173"/>
        <v>42202.278194444443</v>
      </c>
      <c r="U2230" s="13">
        <f t="shared" si="174"/>
        <v>42232.278194444443</v>
      </c>
    </row>
    <row r="2231" spans="1:21" ht="58" x14ac:dyDescent="0.3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>
        <f t="shared" si="170"/>
        <v>171.04755366949576</v>
      </c>
      <c r="P2231">
        <f t="shared" si="171"/>
        <v>172</v>
      </c>
      <c r="Q2231" s="16">
        <f t="shared" si="172"/>
        <v>25.42547309833024</v>
      </c>
      <c r="R2231" s="9" t="s">
        <v>8338</v>
      </c>
      <c r="S2231" t="s">
        <v>8356</v>
      </c>
      <c r="T2231" s="13">
        <f t="shared" si="173"/>
        <v>41484.664247685185</v>
      </c>
      <c r="U2231" s="13">
        <f t="shared" si="174"/>
        <v>41520.166666666664</v>
      </c>
    </row>
    <row r="2232" spans="1:21" ht="43.5" x14ac:dyDescent="0.3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>
        <f t="shared" si="170"/>
        <v>125.95294117647057</v>
      </c>
      <c r="P2232">
        <f t="shared" si="171"/>
        <v>126</v>
      </c>
      <c r="Q2232" s="16">
        <f t="shared" si="172"/>
        <v>21.497991967871485</v>
      </c>
      <c r="R2232" s="9" t="s">
        <v>8338</v>
      </c>
      <c r="S2232" t="s">
        <v>8356</v>
      </c>
      <c r="T2232" s="13">
        <f t="shared" si="173"/>
        <v>41724.881099537037</v>
      </c>
      <c r="U2232" s="13">
        <f t="shared" si="174"/>
        <v>41754.881099537037</v>
      </c>
    </row>
    <row r="2233" spans="1:21" ht="43.5" x14ac:dyDescent="0.3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>
        <f t="shared" si="170"/>
        <v>1212.1296000000002</v>
      </c>
      <c r="P2233">
        <f t="shared" si="171"/>
        <v>1213</v>
      </c>
      <c r="Q2233" s="16">
        <f t="shared" si="172"/>
        <v>27.226630727762803</v>
      </c>
      <c r="R2233" s="9" t="s">
        <v>8338</v>
      </c>
      <c r="S2233" t="s">
        <v>8356</v>
      </c>
      <c r="T2233" s="13">
        <f t="shared" si="173"/>
        <v>41423.910891203705</v>
      </c>
      <c r="U2233" s="13">
        <f t="shared" si="174"/>
        <v>41450.208333333336</v>
      </c>
    </row>
    <row r="2234" spans="1:21" ht="43.5" x14ac:dyDescent="0.3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>
        <f t="shared" si="170"/>
        <v>495.8</v>
      </c>
      <c r="P2234">
        <f t="shared" si="171"/>
        <v>496</v>
      </c>
      <c r="Q2234" s="16">
        <f t="shared" si="172"/>
        <v>25.091093117408906</v>
      </c>
      <c r="R2234" s="9" t="s">
        <v>8338</v>
      </c>
      <c r="S2234" t="s">
        <v>8356</v>
      </c>
      <c r="T2234" s="13">
        <f t="shared" si="173"/>
        <v>41806.794074074074</v>
      </c>
      <c r="U2234" s="13">
        <f t="shared" si="174"/>
        <v>41839.125</v>
      </c>
    </row>
    <row r="2235" spans="1:21" ht="43.5" x14ac:dyDescent="0.3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>
        <f t="shared" si="170"/>
        <v>332.03999999999996</v>
      </c>
      <c r="P2235">
        <f t="shared" si="171"/>
        <v>333</v>
      </c>
      <c r="Q2235" s="16">
        <f t="shared" si="172"/>
        <v>21.230179028132991</v>
      </c>
      <c r="R2235" s="9" t="s">
        <v>8338</v>
      </c>
      <c r="S2235" t="s">
        <v>8356</v>
      </c>
      <c r="T2235" s="13">
        <f t="shared" si="173"/>
        <v>42331.378923611104</v>
      </c>
      <c r="U2235" s="13">
        <f t="shared" si="174"/>
        <v>42352</v>
      </c>
    </row>
    <row r="2236" spans="1:21" ht="43.5" x14ac:dyDescent="0.3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>
        <f t="shared" si="170"/>
        <v>1165</v>
      </c>
      <c r="P2236">
        <f t="shared" si="171"/>
        <v>1165</v>
      </c>
      <c r="Q2236" s="16">
        <f t="shared" si="172"/>
        <v>41.607142857142854</v>
      </c>
      <c r="R2236" s="9" t="s">
        <v>8338</v>
      </c>
      <c r="S2236" t="s">
        <v>8356</v>
      </c>
      <c r="T2236" s="13">
        <f t="shared" si="173"/>
        <v>42710.824618055558</v>
      </c>
      <c r="U2236" s="13">
        <f t="shared" si="174"/>
        <v>42740.824618055558</v>
      </c>
    </row>
    <row r="2237" spans="1:21" ht="29" x14ac:dyDescent="0.3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>
        <f t="shared" si="170"/>
        <v>153.3153846153846</v>
      </c>
      <c r="P2237">
        <f t="shared" si="171"/>
        <v>154</v>
      </c>
      <c r="Q2237" s="16">
        <f t="shared" si="172"/>
        <v>135.58503401360545</v>
      </c>
      <c r="R2237" s="9" t="s">
        <v>8338</v>
      </c>
      <c r="S2237" t="s">
        <v>8356</v>
      </c>
      <c r="T2237" s="13">
        <f t="shared" si="173"/>
        <v>42062.022118055553</v>
      </c>
      <c r="U2237" s="13">
        <f t="shared" si="174"/>
        <v>42091.980451388896</v>
      </c>
    </row>
    <row r="2238" spans="1:21" ht="43.5" x14ac:dyDescent="0.3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>
        <f t="shared" si="170"/>
        <v>537.10714285714289</v>
      </c>
      <c r="P2238">
        <f t="shared" si="171"/>
        <v>538</v>
      </c>
      <c r="Q2238" s="16">
        <f t="shared" si="172"/>
        <v>22.116176470588236</v>
      </c>
      <c r="R2238" s="9" t="s">
        <v>8338</v>
      </c>
      <c r="S2238" t="s">
        <v>8356</v>
      </c>
      <c r="T2238" s="13">
        <f t="shared" si="173"/>
        <v>42371.617164351846</v>
      </c>
      <c r="U2238" s="13">
        <f t="shared" si="174"/>
        <v>42401.617164351846</v>
      </c>
    </row>
    <row r="2239" spans="1:21" ht="43.5" x14ac:dyDescent="0.3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>
        <f t="shared" si="170"/>
        <v>352.92777777777775</v>
      </c>
      <c r="P2239">
        <f t="shared" si="171"/>
        <v>353</v>
      </c>
      <c r="Q2239" s="16">
        <f t="shared" si="172"/>
        <v>64.625635808748726</v>
      </c>
      <c r="R2239" s="9" t="s">
        <v>8338</v>
      </c>
      <c r="S2239" t="s">
        <v>8356</v>
      </c>
      <c r="T2239" s="13">
        <f t="shared" si="173"/>
        <v>41915.003275462965</v>
      </c>
      <c r="U2239" s="13">
        <f t="shared" si="174"/>
        <v>41955.332638888889</v>
      </c>
    </row>
    <row r="2240" spans="1:21" ht="29" x14ac:dyDescent="0.3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>
        <f t="shared" si="170"/>
        <v>137.4</v>
      </c>
      <c r="P2240">
        <f t="shared" si="171"/>
        <v>138</v>
      </c>
      <c r="Q2240" s="16">
        <f t="shared" si="172"/>
        <v>69.569620253164558</v>
      </c>
      <c r="R2240" s="9" t="s">
        <v>8338</v>
      </c>
      <c r="S2240" t="s">
        <v>8356</v>
      </c>
      <c r="T2240" s="13">
        <f t="shared" si="173"/>
        <v>42774.621712962966</v>
      </c>
      <c r="U2240" s="13">
        <f t="shared" si="174"/>
        <v>42804.621712962966</v>
      </c>
    </row>
    <row r="2241" spans="1:21" ht="29" x14ac:dyDescent="0.3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>
        <f t="shared" si="170"/>
        <v>128.02668</v>
      </c>
      <c r="P2241">
        <f t="shared" si="171"/>
        <v>129</v>
      </c>
      <c r="Q2241" s="16">
        <f t="shared" si="172"/>
        <v>75.133028169014082</v>
      </c>
      <c r="R2241" s="9" t="s">
        <v>8338</v>
      </c>
      <c r="S2241" t="s">
        <v>8356</v>
      </c>
      <c r="T2241" s="13">
        <f t="shared" si="173"/>
        <v>41572.958495370374</v>
      </c>
      <c r="U2241" s="13">
        <f t="shared" si="174"/>
        <v>41609.168055555558</v>
      </c>
    </row>
    <row r="2242" spans="1:21" ht="43.5" x14ac:dyDescent="0.3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>
        <f t="shared" si="170"/>
        <v>270.68</v>
      </c>
      <c r="P2242">
        <f t="shared" si="171"/>
        <v>271</v>
      </c>
      <c r="Q2242" s="16">
        <f t="shared" si="172"/>
        <v>140.97916666666666</v>
      </c>
      <c r="R2242" s="9" t="s">
        <v>8338</v>
      </c>
      <c r="S2242" t="s">
        <v>8356</v>
      </c>
      <c r="T2242" s="13">
        <f t="shared" si="173"/>
        <v>42452.825740740736</v>
      </c>
      <c r="U2242" s="13">
        <f t="shared" si="174"/>
        <v>42482.825740740736</v>
      </c>
    </row>
    <row r="2243" spans="1:21" ht="43.5" x14ac:dyDescent="0.3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>
        <f t="shared" ref="O2243:O2306" si="175">((E2243)/(D2243))*100</f>
        <v>806.4</v>
      </c>
      <c r="P2243">
        <f t="shared" ref="P2243:P2306" si="176">ROUNDUP(O2243,0)</f>
        <v>807</v>
      </c>
      <c r="Q2243" s="16">
        <f t="shared" ref="Q2243:Q2306" si="177">E2243/L2243</f>
        <v>49.472392638036808</v>
      </c>
      <c r="R2243" s="9" t="s">
        <v>8338</v>
      </c>
      <c r="S2243" t="s">
        <v>8356</v>
      </c>
      <c r="T2243" s="13">
        <f t="shared" ref="T2243:T2306" si="178">(((J2243/60)/60)/24)+DATE(1970,1,1)</f>
        <v>42766.827546296292</v>
      </c>
      <c r="U2243" s="13">
        <f t="shared" ref="U2243:U2306" si="179">(((I2243/60)/60)/24)+DATE(1970,1,1)</f>
        <v>42796.827546296292</v>
      </c>
    </row>
    <row r="2244" spans="1:21" ht="29" x14ac:dyDescent="0.3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>
        <f t="shared" si="175"/>
        <v>1360.0976000000001</v>
      </c>
      <c r="P2244">
        <f t="shared" si="176"/>
        <v>1361</v>
      </c>
      <c r="Q2244" s="16">
        <f t="shared" si="177"/>
        <v>53.865251485148519</v>
      </c>
      <c r="R2244" s="9" t="s">
        <v>8338</v>
      </c>
      <c r="S2244" t="s">
        <v>8356</v>
      </c>
      <c r="T2244" s="13">
        <f t="shared" si="178"/>
        <v>41569.575613425928</v>
      </c>
      <c r="U2244" s="13">
        <f t="shared" si="179"/>
        <v>41605.126388888886</v>
      </c>
    </row>
    <row r="2245" spans="1:21" ht="43.5" x14ac:dyDescent="0.3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>
        <f t="shared" si="175"/>
        <v>930250</v>
      </c>
      <c r="P2245">
        <f t="shared" si="176"/>
        <v>930250</v>
      </c>
      <c r="Q2245" s="16">
        <f t="shared" si="177"/>
        <v>4.5712530712530715</v>
      </c>
      <c r="R2245" s="9" t="s">
        <v>8338</v>
      </c>
      <c r="S2245" t="s">
        <v>8356</v>
      </c>
      <c r="T2245" s="13">
        <f t="shared" si="178"/>
        <v>42800.751041666663</v>
      </c>
      <c r="U2245" s="13">
        <f t="shared" si="179"/>
        <v>42807.125</v>
      </c>
    </row>
    <row r="2246" spans="1:21" ht="43.5" x14ac:dyDescent="0.3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>
        <f t="shared" si="175"/>
        <v>377.02</v>
      </c>
      <c r="P2246">
        <f t="shared" si="176"/>
        <v>378</v>
      </c>
      <c r="Q2246" s="16">
        <f t="shared" si="177"/>
        <v>65.00344827586207</v>
      </c>
      <c r="R2246" s="9" t="s">
        <v>8338</v>
      </c>
      <c r="S2246" t="s">
        <v>8356</v>
      </c>
      <c r="T2246" s="13">
        <f t="shared" si="178"/>
        <v>42647.818819444445</v>
      </c>
      <c r="U2246" s="13">
        <f t="shared" si="179"/>
        <v>42659.854166666672</v>
      </c>
    </row>
    <row r="2247" spans="1:21" ht="43.5" x14ac:dyDescent="0.3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>
        <f t="shared" si="175"/>
        <v>2647.0250000000001</v>
      </c>
      <c r="P2247">
        <f t="shared" si="176"/>
        <v>2648</v>
      </c>
      <c r="Q2247" s="16">
        <f t="shared" si="177"/>
        <v>53.475252525252522</v>
      </c>
      <c r="R2247" s="9" t="s">
        <v>8338</v>
      </c>
      <c r="S2247" t="s">
        <v>8356</v>
      </c>
      <c r="T2247" s="13">
        <f t="shared" si="178"/>
        <v>41660.708530092597</v>
      </c>
      <c r="U2247" s="13">
        <f t="shared" si="179"/>
        <v>41691.75</v>
      </c>
    </row>
    <row r="2248" spans="1:21" ht="43.5" x14ac:dyDescent="0.3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>
        <f t="shared" si="175"/>
        <v>100.12</v>
      </c>
      <c r="P2248">
        <f t="shared" si="176"/>
        <v>101</v>
      </c>
      <c r="Q2248" s="16">
        <f t="shared" si="177"/>
        <v>43.912280701754383</v>
      </c>
      <c r="R2248" s="9" t="s">
        <v>8338</v>
      </c>
      <c r="S2248" t="s">
        <v>8356</v>
      </c>
      <c r="T2248" s="13">
        <f t="shared" si="178"/>
        <v>42221.79178240741</v>
      </c>
      <c r="U2248" s="13">
        <f t="shared" si="179"/>
        <v>42251.79178240741</v>
      </c>
    </row>
    <row r="2249" spans="1:21" ht="29" x14ac:dyDescent="0.3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>
        <f t="shared" si="175"/>
        <v>104.45405405405405</v>
      </c>
      <c r="P2249">
        <f t="shared" si="176"/>
        <v>105</v>
      </c>
      <c r="Q2249" s="16">
        <f t="shared" si="177"/>
        <v>50.852631578947367</v>
      </c>
      <c r="R2249" s="9" t="s">
        <v>8338</v>
      </c>
      <c r="S2249" t="s">
        <v>8356</v>
      </c>
      <c r="T2249" s="13">
        <f t="shared" si="178"/>
        <v>42200.666261574079</v>
      </c>
      <c r="U2249" s="13">
        <f t="shared" si="179"/>
        <v>42214.666261574079</v>
      </c>
    </row>
    <row r="2250" spans="1:21" ht="43.5" x14ac:dyDescent="0.3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>
        <f t="shared" si="175"/>
        <v>107.21428571428571</v>
      </c>
      <c r="P2250">
        <f t="shared" si="176"/>
        <v>108</v>
      </c>
      <c r="Q2250" s="16">
        <f t="shared" si="177"/>
        <v>58.6328125</v>
      </c>
      <c r="R2250" s="9" t="s">
        <v>8338</v>
      </c>
      <c r="S2250" t="s">
        <v>8356</v>
      </c>
      <c r="T2250" s="13">
        <f t="shared" si="178"/>
        <v>42688.875902777778</v>
      </c>
      <c r="U2250" s="13">
        <f t="shared" si="179"/>
        <v>42718.875902777778</v>
      </c>
    </row>
    <row r="2251" spans="1:21" ht="43.5" x14ac:dyDescent="0.3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>
        <f t="shared" si="175"/>
        <v>168.77142857142857</v>
      </c>
      <c r="P2251">
        <f t="shared" si="176"/>
        <v>169</v>
      </c>
      <c r="Q2251" s="16">
        <f t="shared" si="177"/>
        <v>32.81666666666667</v>
      </c>
      <c r="R2251" s="9" t="s">
        <v>8338</v>
      </c>
      <c r="S2251" t="s">
        <v>8356</v>
      </c>
      <c r="T2251" s="13">
        <f t="shared" si="178"/>
        <v>41336.703298611108</v>
      </c>
      <c r="U2251" s="13">
        <f t="shared" si="179"/>
        <v>41366.661631944444</v>
      </c>
    </row>
    <row r="2252" spans="1:21" ht="43.5" x14ac:dyDescent="0.3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>
        <f t="shared" si="175"/>
        <v>975.11200000000008</v>
      </c>
      <c r="P2252">
        <f t="shared" si="176"/>
        <v>976</v>
      </c>
      <c r="Q2252" s="16">
        <f t="shared" si="177"/>
        <v>426.93169877408059</v>
      </c>
      <c r="R2252" s="9" t="s">
        <v>8338</v>
      </c>
      <c r="S2252" t="s">
        <v>8356</v>
      </c>
      <c r="T2252" s="13">
        <f t="shared" si="178"/>
        <v>42677.005474537036</v>
      </c>
      <c r="U2252" s="13">
        <f t="shared" si="179"/>
        <v>42707.0471412037</v>
      </c>
    </row>
    <row r="2253" spans="1:21" ht="43.5" x14ac:dyDescent="0.3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>
        <f t="shared" si="175"/>
        <v>134.44929411764704</v>
      </c>
      <c r="P2253">
        <f t="shared" si="176"/>
        <v>135</v>
      </c>
      <c r="Q2253" s="16">
        <f t="shared" si="177"/>
        <v>23.808729166666669</v>
      </c>
      <c r="R2253" s="9" t="s">
        <v>8338</v>
      </c>
      <c r="S2253" t="s">
        <v>8356</v>
      </c>
      <c r="T2253" s="13">
        <f t="shared" si="178"/>
        <v>41846.34579861111</v>
      </c>
      <c r="U2253" s="13">
        <f t="shared" si="179"/>
        <v>41867.34579861111</v>
      </c>
    </row>
    <row r="2254" spans="1:21" ht="43.5" x14ac:dyDescent="0.3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>
        <f t="shared" si="175"/>
        <v>272.27777777777777</v>
      </c>
      <c r="P2254">
        <f t="shared" si="176"/>
        <v>273</v>
      </c>
      <c r="Q2254" s="16">
        <f t="shared" si="177"/>
        <v>98.413654618473899</v>
      </c>
      <c r="R2254" s="9" t="s">
        <v>8338</v>
      </c>
      <c r="S2254" t="s">
        <v>8356</v>
      </c>
      <c r="T2254" s="13">
        <f t="shared" si="178"/>
        <v>42573.327986111108</v>
      </c>
      <c r="U2254" s="13">
        <f t="shared" si="179"/>
        <v>42588.327986111108</v>
      </c>
    </row>
    <row r="2255" spans="1:21" ht="58" x14ac:dyDescent="0.3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>
        <f t="shared" si="175"/>
        <v>112.6875</v>
      </c>
      <c r="P2255">
        <f t="shared" si="176"/>
        <v>113</v>
      </c>
      <c r="Q2255" s="16">
        <f t="shared" si="177"/>
        <v>107.32142857142857</v>
      </c>
      <c r="R2255" s="9" t="s">
        <v>8338</v>
      </c>
      <c r="S2255" t="s">
        <v>8356</v>
      </c>
      <c r="T2255" s="13">
        <f t="shared" si="178"/>
        <v>42296.631331018521</v>
      </c>
      <c r="U2255" s="13">
        <f t="shared" si="179"/>
        <v>42326.672997685186</v>
      </c>
    </row>
    <row r="2256" spans="1:21" ht="43.5" x14ac:dyDescent="0.3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>
        <f t="shared" si="175"/>
        <v>459.8</v>
      </c>
      <c r="P2256">
        <f t="shared" si="176"/>
        <v>460</v>
      </c>
      <c r="Q2256" s="16">
        <f t="shared" si="177"/>
        <v>11.67005076142132</v>
      </c>
      <c r="R2256" s="9" t="s">
        <v>8338</v>
      </c>
      <c r="S2256" t="s">
        <v>8356</v>
      </c>
      <c r="T2256" s="13">
        <f t="shared" si="178"/>
        <v>42752.647777777776</v>
      </c>
      <c r="U2256" s="13">
        <f t="shared" si="179"/>
        <v>42759.647777777776</v>
      </c>
    </row>
    <row r="2257" spans="1:21" ht="29" x14ac:dyDescent="0.3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>
        <f t="shared" si="175"/>
        <v>286.65822784810126</v>
      </c>
      <c r="P2257">
        <f t="shared" si="176"/>
        <v>287</v>
      </c>
      <c r="Q2257" s="16">
        <f t="shared" si="177"/>
        <v>41.782287822878232</v>
      </c>
      <c r="R2257" s="9" t="s">
        <v>8338</v>
      </c>
      <c r="S2257" t="s">
        <v>8356</v>
      </c>
      <c r="T2257" s="13">
        <f t="shared" si="178"/>
        <v>42467.951979166668</v>
      </c>
      <c r="U2257" s="13">
        <f t="shared" si="179"/>
        <v>42497.951979166668</v>
      </c>
    </row>
    <row r="2258" spans="1:21" ht="43.5" x14ac:dyDescent="0.3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>
        <f t="shared" si="175"/>
        <v>222.70833333333334</v>
      </c>
      <c r="P2258">
        <f t="shared" si="176"/>
        <v>223</v>
      </c>
      <c r="Q2258" s="16">
        <f t="shared" si="177"/>
        <v>21.38</v>
      </c>
      <c r="R2258" s="9" t="s">
        <v>8338</v>
      </c>
      <c r="S2258" t="s">
        <v>8356</v>
      </c>
      <c r="T2258" s="13">
        <f t="shared" si="178"/>
        <v>42682.451921296291</v>
      </c>
      <c r="U2258" s="13">
        <f t="shared" si="179"/>
        <v>42696.451921296291</v>
      </c>
    </row>
    <row r="2259" spans="1:21" ht="58" x14ac:dyDescent="0.3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>
        <f t="shared" si="175"/>
        <v>636.14</v>
      </c>
      <c r="P2259">
        <f t="shared" si="176"/>
        <v>637</v>
      </c>
      <c r="Q2259" s="16">
        <f t="shared" si="177"/>
        <v>94.103550295857985</v>
      </c>
      <c r="R2259" s="9" t="s">
        <v>8338</v>
      </c>
      <c r="S2259" t="s">
        <v>8356</v>
      </c>
      <c r="T2259" s="13">
        <f t="shared" si="178"/>
        <v>42505.936678240745</v>
      </c>
      <c r="U2259" s="13">
        <f t="shared" si="179"/>
        <v>42540.958333333328</v>
      </c>
    </row>
    <row r="2260" spans="1:21" ht="29" x14ac:dyDescent="0.3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>
        <f t="shared" si="175"/>
        <v>146.5</v>
      </c>
      <c r="P2260">
        <f t="shared" si="176"/>
        <v>147</v>
      </c>
      <c r="Q2260" s="16">
        <f t="shared" si="177"/>
        <v>15.721951219512196</v>
      </c>
      <c r="R2260" s="9" t="s">
        <v>8338</v>
      </c>
      <c r="S2260" t="s">
        <v>8356</v>
      </c>
      <c r="T2260" s="13">
        <f t="shared" si="178"/>
        <v>42136.75100694444</v>
      </c>
      <c r="U2260" s="13">
        <f t="shared" si="179"/>
        <v>42166.75100694444</v>
      </c>
    </row>
    <row r="2261" spans="1:21" ht="43.5" x14ac:dyDescent="0.3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>
        <f t="shared" si="175"/>
        <v>1867.1</v>
      </c>
      <c r="P2261">
        <f t="shared" si="176"/>
        <v>1868</v>
      </c>
      <c r="Q2261" s="16">
        <f t="shared" si="177"/>
        <v>90.635922330097088</v>
      </c>
      <c r="R2261" s="9" t="s">
        <v>8338</v>
      </c>
      <c r="S2261" t="s">
        <v>8356</v>
      </c>
      <c r="T2261" s="13">
        <f t="shared" si="178"/>
        <v>42702.804814814815</v>
      </c>
      <c r="U2261" s="13">
        <f t="shared" si="179"/>
        <v>42712.804814814815</v>
      </c>
    </row>
    <row r="2262" spans="1:21" ht="43.5" x14ac:dyDescent="0.3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>
        <f t="shared" si="175"/>
        <v>326.92</v>
      </c>
      <c r="P2262">
        <f t="shared" si="176"/>
        <v>327</v>
      </c>
      <c r="Q2262" s="16">
        <f t="shared" si="177"/>
        <v>97.297619047619051</v>
      </c>
      <c r="R2262" s="9" t="s">
        <v>8338</v>
      </c>
      <c r="S2262" t="s">
        <v>8356</v>
      </c>
      <c r="T2262" s="13">
        <f t="shared" si="178"/>
        <v>41695.016782407409</v>
      </c>
      <c r="U2262" s="13">
        <f t="shared" si="179"/>
        <v>41724.975115740745</v>
      </c>
    </row>
    <row r="2263" spans="1:21" ht="43.5" x14ac:dyDescent="0.3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>
        <f t="shared" si="175"/>
        <v>779.5</v>
      </c>
      <c r="P2263">
        <f t="shared" si="176"/>
        <v>780</v>
      </c>
      <c r="Q2263" s="16">
        <f t="shared" si="177"/>
        <v>37.11904761904762</v>
      </c>
      <c r="R2263" s="9" t="s">
        <v>8338</v>
      </c>
      <c r="S2263" t="s">
        <v>8356</v>
      </c>
      <c r="T2263" s="13">
        <f t="shared" si="178"/>
        <v>42759.724768518514</v>
      </c>
      <c r="U2263" s="13">
        <f t="shared" si="179"/>
        <v>42780.724768518514</v>
      </c>
    </row>
    <row r="2264" spans="1:21" ht="43.5" x14ac:dyDescent="0.3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>
        <f t="shared" si="175"/>
        <v>154.15151515151516</v>
      </c>
      <c r="P2264">
        <f t="shared" si="176"/>
        <v>155</v>
      </c>
      <c r="Q2264" s="16">
        <f t="shared" si="177"/>
        <v>28.104972375690608</v>
      </c>
      <c r="R2264" s="9" t="s">
        <v>8338</v>
      </c>
      <c r="S2264" t="s">
        <v>8356</v>
      </c>
      <c r="T2264" s="13">
        <f t="shared" si="178"/>
        <v>41926.585162037038</v>
      </c>
      <c r="U2264" s="13">
        <f t="shared" si="179"/>
        <v>41961</v>
      </c>
    </row>
    <row r="2265" spans="1:21" ht="43.5" x14ac:dyDescent="0.3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>
        <f t="shared" si="175"/>
        <v>115.54666666666667</v>
      </c>
      <c r="P2265">
        <f t="shared" si="176"/>
        <v>116</v>
      </c>
      <c r="Q2265" s="16">
        <f t="shared" si="177"/>
        <v>144.43333333333334</v>
      </c>
      <c r="R2265" s="9" t="s">
        <v>8338</v>
      </c>
      <c r="S2265" t="s">
        <v>8356</v>
      </c>
      <c r="T2265" s="13">
        <f t="shared" si="178"/>
        <v>42014.832326388889</v>
      </c>
      <c r="U2265" s="13">
        <f t="shared" si="179"/>
        <v>42035.832326388889</v>
      </c>
    </row>
    <row r="2266" spans="1:21" ht="58" x14ac:dyDescent="0.3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>
        <f t="shared" si="175"/>
        <v>180.03333333333333</v>
      </c>
      <c r="P2266">
        <f t="shared" si="176"/>
        <v>181</v>
      </c>
      <c r="Q2266" s="16">
        <f t="shared" si="177"/>
        <v>24.274157303370785</v>
      </c>
      <c r="R2266" s="9" t="s">
        <v>8338</v>
      </c>
      <c r="S2266" t="s">
        <v>8356</v>
      </c>
      <c r="T2266" s="13">
        <f t="shared" si="178"/>
        <v>42496.582337962958</v>
      </c>
      <c r="U2266" s="13">
        <f t="shared" si="179"/>
        <v>42513.125</v>
      </c>
    </row>
    <row r="2267" spans="1:21" ht="43.5" x14ac:dyDescent="0.3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>
        <f t="shared" si="175"/>
        <v>298.5</v>
      </c>
      <c r="P2267">
        <f t="shared" si="176"/>
        <v>299</v>
      </c>
      <c r="Q2267" s="16">
        <f t="shared" si="177"/>
        <v>35.117647058823529</v>
      </c>
      <c r="R2267" s="9" t="s">
        <v>8338</v>
      </c>
      <c r="S2267" t="s">
        <v>8356</v>
      </c>
      <c r="T2267" s="13">
        <f t="shared" si="178"/>
        <v>42689.853090277778</v>
      </c>
      <c r="U2267" s="13">
        <f t="shared" si="179"/>
        <v>42696.853090277778</v>
      </c>
    </row>
    <row r="2268" spans="1:21" ht="43.5" x14ac:dyDescent="0.3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>
        <f t="shared" si="175"/>
        <v>320.26666666666665</v>
      </c>
      <c r="P2268">
        <f t="shared" si="176"/>
        <v>321</v>
      </c>
      <c r="Q2268" s="16">
        <f t="shared" si="177"/>
        <v>24.762886597938145</v>
      </c>
      <c r="R2268" s="9" t="s">
        <v>8338</v>
      </c>
      <c r="S2268" t="s">
        <v>8356</v>
      </c>
      <c r="T2268" s="13">
        <f t="shared" si="178"/>
        <v>42469.874907407408</v>
      </c>
      <c r="U2268" s="13">
        <f t="shared" si="179"/>
        <v>42487.083333333328</v>
      </c>
    </row>
    <row r="2269" spans="1:21" ht="58" x14ac:dyDescent="0.3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>
        <f t="shared" si="175"/>
        <v>380.52499999999998</v>
      </c>
      <c r="P2269">
        <f t="shared" si="176"/>
        <v>381</v>
      </c>
      <c r="Q2269" s="16">
        <f t="shared" si="177"/>
        <v>188.37871287128712</v>
      </c>
      <c r="R2269" s="9" t="s">
        <v>8338</v>
      </c>
      <c r="S2269" t="s">
        <v>8356</v>
      </c>
      <c r="T2269" s="13">
        <f t="shared" si="178"/>
        <v>41968.829826388886</v>
      </c>
      <c r="U2269" s="13">
        <f t="shared" si="179"/>
        <v>41994.041666666672</v>
      </c>
    </row>
    <row r="2270" spans="1:21" ht="43.5" x14ac:dyDescent="0.3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>
        <f t="shared" si="175"/>
        <v>102.60000000000001</v>
      </c>
      <c r="P2270">
        <f t="shared" si="176"/>
        <v>103</v>
      </c>
      <c r="Q2270" s="16">
        <f t="shared" si="177"/>
        <v>148.08247422680412</v>
      </c>
      <c r="R2270" s="9" t="s">
        <v>8338</v>
      </c>
      <c r="S2270" t="s">
        <v>8356</v>
      </c>
      <c r="T2270" s="13">
        <f t="shared" si="178"/>
        <v>42776.082349537035</v>
      </c>
      <c r="U2270" s="13">
        <f t="shared" si="179"/>
        <v>42806.082349537035</v>
      </c>
    </row>
    <row r="2271" spans="1:21" ht="43.5" x14ac:dyDescent="0.3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>
        <f t="shared" si="175"/>
        <v>1801.64</v>
      </c>
      <c r="P2271">
        <f t="shared" si="176"/>
        <v>1802</v>
      </c>
      <c r="Q2271" s="16">
        <f t="shared" si="177"/>
        <v>49.934589800443462</v>
      </c>
      <c r="R2271" s="9" t="s">
        <v>8338</v>
      </c>
      <c r="S2271" t="s">
        <v>8356</v>
      </c>
      <c r="T2271" s="13">
        <f t="shared" si="178"/>
        <v>42776.704432870371</v>
      </c>
      <c r="U2271" s="13">
        <f t="shared" si="179"/>
        <v>42801.208333333328</v>
      </c>
    </row>
    <row r="2272" spans="1:21" ht="43.5" x14ac:dyDescent="0.3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>
        <f t="shared" si="175"/>
        <v>720.24800000000005</v>
      </c>
      <c r="P2272">
        <f t="shared" si="176"/>
        <v>721</v>
      </c>
      <c r="Q2272" s="16">
        <f t="shared" si="177"/>
        <v>107.82155688622754</v>
      </c>
      <c r="R2272" s="9" t="s">
        <v>8338</v>
      </c>
      <c r="S2272" t="s">
        <v>8356</v>
      </c>
      <c r="T2272" s="13">
        <f t="shared" si="178"/>
        <v>42725.869363425925</v>
      </c>
      <c r="U2272" s="13">
        <f t="shared" si="179"/>
        <v>42745.915972222225</v>
      </c>
    </row>
    <row r="2273" spans="1:21" ht="43.5" x14ac:dyDescent="0.3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>
        <f t="shared" si="175"/>
        <v>283.09000000000003</v>
      </c>
      <c r="P2273">
        <f t="shared" si="176"/>
        <v>284</v>
      </c>
      <c r="Q2273" s="16">
        <f t="shared" si="177"/>
        <v>42.63403614457831</v>
      </c>
      <c r="R2273" s="9" t="s">
        <v>8338</v>
      </c>
      <c r="S2273" t="s">
        <v>8356</v>
      </c>
      <c r="T2273" s="13">
        <f t="shared" si="178"/>
        <v>42684.000046296293</v>
      </c>
      <c r="U2273" s="13">
        <f t="shared" si="179"/>
        <v>42714.000046296293</v>
      </c>
    </row>
    <row r="2274" spans="1:21" ht="43.5" x14ac:dyDescent="0.3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>
        <f t="shared" si="175"/>
        <v>1356.6000000000001</v>
      </c>
      <c r="P2274">
        <f t="shared" si="176"/>
        <v>1357</v>
      </c>
      <c r="Q2274" s="16">
        <f t="shared" si="177"/>
        <v>14.370762711864407</v>
      </c>
      <c r="R2274" s="9" t="s">
        <v>8338</v>
      </c>
      <c r="S2274" t="s">
        <v>8356</v>
      </c>
      <c r="T2274" s="13">
        <f t="shared" si="178"/>
        <v>42315.699490740735</v>
      </c>
      <c r="U2274" s="13">
        <f t="shared" si="179"/>
        <v>42345.699490740735</v>
      </c>
    </row>
    <row r="2275" spans="1:21" ht="43.5" x14ac:dyDescent="0.3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>
        <f t="shared" si="175"/>
        <v>220.35999999999999</v>
      </c>
      <c r="P2275">
        <f t="shared" si="176"/>
        <v>221</v>
      </c>
      <c r="Q2275" s="16">
        <f t="shared" si="177"/>
        <v>37.476190476190474</v>
      </c>
      <c r="R2275" s="9" t="s">
        <v>8338</v>
      </c>
      <c r="S2275" t="s">
        <v>8356</v>
      </c>
      <c r="T2275" s="13">
        <f t="shared" si="178"/>
        <v>42781.549097222218</v>
      </c>
      <c r="U2275" s="13">
        <f t="shared" si="179"/>
        <v>42806.507430555561</v>
      </c>
    </row>
    <row r="2276" spans="1:21" ht="58" x14ac:dyDescent="0.3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>
        <f t="shared" si="175"/>
        <v>119.6</v>
      </c>
      <c r="P2276">
        <f t="shared" si="176"/>
        <v>120</v>
      </c>
      <c r="Q2276" s="16">
        <f t="shared" si="177"/>
        <v>30.202020202020201</v>
      </c>
      <c r="R2276" s="9" t="s">
        <v>8338</v>
      </c>
      <c r="S2276" t="s">
        <v>8356</v>
      </c>
      <c r="T2276" s="13">
        <f t="shared" si="178"/>
        <v>41663.500659722224</v>
      </c>
      <c r="U2276" s="13">
        <f t="shared" si="179"/>
        <v>41693.500659722224</v>
      </c>
    </row>
    <row r="2277" spans="1:21" ht="43.5" x14ac:dyDescent="0.3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>
        <f t="shared" si="175"/>
        <v>407.76923076923077</v>
      </c>
      <c r="P2277">
        <f t="shared" si="176"/>
        <v>408</v>
      </c>
      <c r="Q2277" s="16">
        <f t="shared" si="177"/>
        <v>33.550632911392405</v>
      </c>
      <c r="R2277" s="9" t="s">
        <v>8338</v>
      </c>
      <c r="S2277" t="s">
        <v>8356</v>
      </c>
      <c r="T2277" s="13">
        <f t="shared" si="178"/>
        <v>41965.616655092599</v>
      </c>
      <c r="U2277" s="13">
        <f t="shared" si="179"/>
        <v>41995.616655092599</v>
      </c>
    </row>
    <row r="2278" spans="1:21" ht="58" x14ac:dyDescent="0.3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>
        <f t="shared" si="175"/>
        <v>105.81826105905425</v>
      </c>
      <c r="P2278">
        <f t="shared" si="176"/>
        <v>106</v>
      </c>
      <c r="Q2278" s="16">
        <f t="shared" si="177"/>
        <v>64.74666666666667</v>
      </c>
      <c r="R2278" s="9" t="s">
        <v>8338</v>
      </c>
      <c r="S2278" t="s">
        <v>8356</v>
      </c>
      <c r="T2278" s="13">
        <f t="shared" si="178"/>
        <v>41614.651493055557</v>
      </c>
      <c r="U2278" s="13">
        <f t="shared" si="179"/>
        <v>41644.651493055557</v>
      </c>
    </row>
    <row r="2279" spans="1:21" ht="43.5" x14ac:dyDescent="0.3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>
        <f t="shared" si="175"/>
        <v>141.08235294117648</v>
      </c>
      <c r="P2279">
        <f t="shared" si="176"/>
        <v>142</v>
      </c>
      <c r="Q2279" s="16">
        <f t="shared" si="177"/>
        <v>57.932367149758456</v>
      </c>
      <c r="R2279" s="9" t="s">
        <v>8338</v>
      </c>
      <c r="S2279" t="s">
        <v>8356</v>
      </c>
      <c r="T2279" s="13">
        <f t="shared" si="178"/>
        <v>40936.678506944445</v>
      </c>
      <c r="U2279" s="13">
        <f t="shared" si="179"/>
        <v>40966.678506944445</v>
      </c>
    </row>
    <row r="2280" spans="1:21" ht="29" x14ac:dyDescent="0.3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>
        <f t="shared" si="175"/>
        <v>270.7</v>
      </c>
      <c r="P2280">
        <f t="shared" si="176"/>
        <v>271</v>
      </c>
      <c r="Q2280" s="16">
        <f t="shared" si="177"/>
        <v>53.078431372549019</v>
      </c>
      <c r="R2280" s="9" t="s">
        <v>8338</v>
      </c>
      <c r="S2280" t="s">
        <v>8356</v>
      </c>
      <c r="T2280" s="13">
        <f t="shared" si="178"/>
        <v>42338.709108796291</v>
      </c>
      <c r="U2280" s="13">
        <f t="shared" si="179"/>
        <v>42372.957638888889</v>
      </c>
    </row>
    <row r="2281" spans="1:21" ht="58" x14ac:dyDescent="0.3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>
        <f t="shared" si="175"/>
        <v>153.80000000000001</v>
      </c>
      <c r="P2281">
        <f t="shared" si="176"/>
        <v>154</v>
      </c>
      <c r="Q2281" s="16">
        <f t="shared" si="177"/>
        <v>48.0625</v>
      </c>
      <c r="R2281" s="9" t="s">
        <v>8338</v>
      </c>
      <c r="S2281" t="s">
        <v>8356</v>
      </c>
      <c r="T2281" s="13">
        <f t="shared" si="178"/>
        <v>42020.806701388887</v>
      </c>
      <c r="U2281" s="13">
        <f t="shared" si="179"/>
        <v>42039.166666666672</v>
      </c>
    </row>
    <row r="2282" spans="1:21" ht="58" x14ac:dyDescent="0.3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>
        <f t="shared" si="175"/>
        <v>403.57653061224488</v>
      </c>
      <c r="P2282">
        <f t="shared" si="176"/>
        <v>404</v>
      </c>
      <c r="Q2282" s="16">
        <f t="shared" si="177"/>
        <v>82.396874999999994</v>
      </c>
      <c r="R2282" s="9" t="s">
        <v>8338</v>
      </c>
      <c r="S2282" t="s">
        <v>8356</v>
      </c>
      <c r="T2282" s="13">
        <f t="shared" si="178"/>
        <v>42234.624895833331</v>
      </c>
      <c r="U2282" s="13">
        <f t="shared" si="179"/>
        <v>42264.624895833331</v>
      </c>
    </row>
    <row r="2283" spans="1:21" ht="43.5" x14ac:dyDescent="0.3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>
        <f t="shared" si="175"/>
        <v>185</v>
      </c>
      <c r="P2283">
        <f t="shared" si="176"/>
        <v>185</v>
      </c>
      <c r="Q2283" s="16">
        <f t="shared" si="177"/>
        <v>50.454545454545453</v>
      </c>
      <c r="R2283" s="9" t="s">
        <v>8330</v>
      </c>
      <c r="S2283" t="s">
        <v>8331</v>
      </c>
      <c r="T2283" s="13">
        <f t="shared" si="178"/>
        <v>40687.285844907405</v>
      </c>
      <c r="U2283" s="13">
        <f t="shared" si="179"/>
        <v>40749.284722222219</v>
      </c>
    </row>
    <row r="2284" spans="1:21" ht="29" x14ac:dyDescent="0.3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>
        <f t="shared" si="175"/>
        <v>185.33333333333331</v>
      </c>
      <c r="P2284">
        <f t="shared" si="176"/>
        <v>186</v>
      </c>
      <c r="Q2284" s="16">
        <f t="shared" si="177"/>
        <v>115.83333333333333</v>
      </c>
      <c r="R2284" s="9" t="s">
        <v>8330</v>
      </c>
      <c r="S2284" t="s">
        <v>8331</v>
      </c>
      <c r="T2284" s="13">
        <f t="shared" si="178"/>
        <v>42323.17460648148</v>
      </c>
      <c r="U2284" s="13">
        <f t="shared" si="179"/>
        <v>42383.17460648148</v>
      </c>
    </row>
    <row r="2285" spans="1:21" ht="43.5" x14ac:dyDescent="0.3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>
        <f t="shared" si="175"/>
        <v>100.85533333333332</v>
      </c>
      <c r="P2285">
        <f t="shared" si="176"/>
        <v>101</v>
      </c>
      <c r="Q2285" s="16">
        <f t="shared" si="177"/>
        <v>63.03458333333333</v>
      </c>
      <c r="R2285" s="9" t="s">
        <v>8330</v>
      </c>
      <c r="S2285" t="s">
        <v>8331</v>
      </c>
      <c r="T2285" s="13">
        <f t="shared" si="178"/>
        <v>40978.125046296293</v>
      </c>
      <c r="U2285" s="13">
        <f t="shared" si="179"/>
        <v>41038.083379629628</v>
      </c>
    </row>
    <row r="2286" spans="1:21" ht="29" x14ac:dyDescent="0.3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>
        <f t="shared" si="175"/>
        <v>106.22116666666668</v>
      </c>
      <c r="P2286">
        <f t="shared" si="176"/>
        <v>107</v>
      </c>
      <c r="Q2286" s="16">
        <f t="shared" si="177"/>
        <v>108.02152542372882</v>
      </c>
      <c r="R2286" s="9" t="s">
        <v>8330</v>
      </c>
      <c r="S2286" t="s">
        <v>8331</v>
      </c>
      <c r="T2286" s="13">
        <f t="shared" si="178"/>
        <v>40585.796817129631</v>
      </c>
      <c r="U2286" s="13">
        <f t="shared" si="179"/>
        <v>40614.166666666664</v>
      </c>
    </row>
    <row r="2287" spans="1:21" ht="43.5" x14ac:dyDescent="0.3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>
        <f t="shared" si="175"/>
        <v>121.36666666666667</v>
      </c>
      <c r="P2287">
        <f t="shared" si="176"/>
        <v>122</v>
      </c>
      <c r="Q2287" s="16">
        <f t="shared" si="177"/>
        <v>46.088607594936711</v>
      </c>
      <c r="R2287" s="9" t="s">
        <v>8330</v>
      </c>
      <c r="S2287" t="s">
        <v>8331</v>
      </c>
      <c r="T2287" s="13">
        <f t="shared" si="178"/>
        <v>41059.185682870368</v>
      </c>
      <c r="U2287" s="13">
        <f t="shared" si="179"/>
        <v>41089.185682870368</v>
      </c>
    </row>
    <row r="2288" spans="1:21" ht="43.5" x14ac:dyDescent="0.3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>
        <f t="shared" si="175"/>
        <v>100.06666666666666</v>
      </c>
      <c r="P2288">
        <f t="shared" si="176"/>
        <v>101</v>
      </c>
      <c r="Q2288" s="16">
        <f t="shared" si="177"/>
        <v>107.21428571428571</v>
      </c>
      <c r="R2288" s="9" t="s">
        <v>8330</v>
      </c>
      <c r="S2288" t="s">
        <v>8331</v>
      </c>
      <c r="T2288" s="13">
        <f t="shared" si="178"/>
        <v>41494.963587962964</v>
      </c>
      <c r="U2288" s="13">
        <f t="shared" si="179"/>
        <v>41523.165972222225</v>
      </c>
    </row>
    <row r="2289" spans="1:21" ht="43.5" x14ac:dyDescent="0.3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>
        <f t="shared" si="175"/>
        <v>119.97755555555555</v>
      </c>
      <c r="P2289">
        <f t="shared" si="176"/>
        <v>120</v>
      </c>
      <c r="Q2289" s="16">
        <f t="shared" si="177"/>
        <v>50.9338679245283</v>
      </c>
      <c r="R2289" s="9" t="s">
        <v>8330</v>
      </c>
      <c r="S2289" t="s">
        <v>8331</v>
      </c>
      <c r="T2289" s="13">
        <f t="shared" si="178"/>
        <v>41792.667361111111</v>
      </c>
      <c r="U2289" s="13">
        <f t="shared" si="179"/>
        <v>41813.667361111111</v>
      </c>
    </row>
    <row r="2290" spans="1:21" ht="43.5" x14ac:dyDescent="0.3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>
        <f t="shared" si="175"/>
        <v>100.1</v>
      </c>
      <c r="P2290">
        <f t="shared" si="176"/>
        <v>101</v>
      </c>
      <c r="Q2290" s="16">
        <f t="shared" si="177"/>
        <v>40.04</v>
      </c>
      <c r="R2290" s="9" t="s">
        <v>8330</v>
      </c>
      <c r="S2290" t="s">
        <v>8331</v>
      </c>
      <c r="T2290" s="13">
        <f t="shared" si="178"/>
        <v>41067.827418981484</v>
      </c>
      <c r="U2290" s="13">
        <f t="shared" si="179"/>
        <v>41086.75</v>
      </c>
    </row>
    <row r="2291" spans="1:21" ht="43.5" x14ac:dyDescent="0.3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>
        <f t="shared" si="175"/>
        <v>107.4</v>
      </c>
      <c r="P2291">
        <f t="shared" si="176"/>
        <v>108</v>
      </c>
      <c r="Q2291" s="16">
        <f t="shared" si="177"/>
        <v>64.44</v>
      </c>
      <c r="R2291" s="9" t="s">
        <v>8330</v>
      </c>
      <c r="S2291" t="s">
        <v>8331</v>
      </c>
      <c r="T2291" s="13">
        <f t="shared" si="178"/>
        <v>41571.998379629629</v>
      </c>
      <c r="U2291" s="13">
        <f t="shared" si="179"/>
        <v>41614.973611111112</v>
      </c>
    </row>
    <row r="2292" spans="1:21" ht="43.5" x14ac:dyDescent="0.3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>
        <f t="shared" si="175"/>
        <v>104.06666666666666</v>
      </c>
      <c r="P2292">
        <f t="shared" si="176"/>
        <v>105</v>
      </c>
      <c r="Q2292" s="16">
        <f t="shared" si="177"/>
        <v>53.827586206896555</v>
      </c>
      <c r="R2292" s="9" t="s">
        <v>8330</v>
      </c>
      <c r="S2292" t="s">
        <v>8331</v>
      </c>
      <c r="T2292" s="13">
        <f t="shared" si="178"/>
        <v>40070.253819444442</v>
      </c>
      <c r="U2292" s="13">
        <f t="shared" si="179"/>
        <v>40148.708333333336</v>
      </c>
    </row>
    <row r="2293" spans="1:21" ht="43.5" x14ac:dyDescent="0.3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>
        <f t="shared" si="175"/>
        <v>172.8</v>
      </c>
      <c r="P2293">
        <f t="shared" si="176"/>
        <v>173</v>
      </c>
      <c r="Q2293" s="16">
        <f t="shared" si="177"/>
        <v>100.46511627906976</v>
      </c>
      <c r="R2293" s="9" t="s">
        <v>8330</v>
      </c>
      <c r="S2293" t="s">
        <v>8331</v>
      </c>
      <c r="T2293" s="13">
        <f t="shared" si="178"/>
        <v>40987.977060185185</v>
      </c>
      <c r="U2293" s="13">
        <f t="shared" si="179"/>
        <v>41022.166666666664</v>
      </c>
    </row>
    <row r="2294" spans="1:21" ht="43.5" x14ac:dyDescent="0.3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>
        <f t="shared" si="175"/>
        <v>107.2505</v>
      </c>
      <c r="P2294">
        <f t="shared" si="176"/>
        <v>108</v>
      </c>
      <c r="Q2294" s="16">
        <f t="shared" si="177"/>
        <v>46.630652173913049</v>
      </c>
      <c r="R2294" s="9" t="s">
        <v>8330</v>
      </c>
      <c r="S2294" t="s">
        <v>8331</v>
      </c>
      <c r="T2294" s="13">
        <f t="shared" si="178"/>
        <v>40987.697638888887</v>
      </c>
      <c r="U2294" s="13">
        <f t="shared" si="179"/>
        <v>41017.697638888887</v>
      </c>
    </row>
    <row r="2295" spans="1:21" ht="29" x14ac:dyDescent="0.3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>
        <f t="shared" si="175"/>
        <v>108.23529411764706</v>
      </c>
      <c r="P2295">
        <f t="shared" si="176"/>
        <v>109</v>
      </c>
      <c r="Q2295" s="16">
        <f t="shared" si="177"/>
        <v>34.074074074074076</v>
      </c>
      <c r="R2295" s="9" t="s">
        <v>8330</v>
      </c>
      <c r="S2295" t="s">
        <v>8331</v>
      </c>
      <c r="T2295" s="13">
        <f t="shared" si="178"/>
        <v>41151.708321759259</v>
      </c>
      <c r="U2295" s="13">
        <f t="shared" si="179"/>
        <v>41177.165972222225</v>
      </c>
    </row>
    <row r="2296" spans="1:21" ht="58" x14ac:dyDescent="0.3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>
        <f t="shared" si="175"/>
        <v>146.08079999999998</v>
      </c>
      <c r="P2296">
        <f t="shared" si="176"/>
        <v>147</v>
      </c>
      <c r="Q2296" s="16">
        <f t="shared" si="177"/>
        <v>65.214642857142863</v>
      </c>
      <c r="R2296" s="9" t="s">
        <v>8330</v>
      </c>
      <c r="S2296" t="s">
        <v>8331</v>
      </c>
      <c r="T2296" s="13">
        <f t="shared" si="178"/>
        <v>41264.72314814815</v>
      </c>
      <c r="U2296" s="13">
        <f t="shared" si="179"/>
        <v>41294.72314814815</v>
      </c>
    </row>
    <row r="2297" spans="1:21" ht="58" x14ac:dyDescent="0.3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>
        <f t="shared" si="175"/>
        <v>125.25</v>
      </c>
      <c r="P2297">
        <f t="shared" si="176"/>
        <v>126</v>
      </c>
      <c r="Q2297" s="16">
        <f t="shared" si="177"/>
        <v>44.205882352941174</v>
      </c>
      <c r="R2297" s="9" t="s">
        <v>8330</v>
      </c>
      <c r="S2297" t="s">
        <v>8331</v>
      </c>
      <c r="T2297" s="13">
        <f t="shared" si="178"/>
        <v>41270.954351851848</v>
      </c>
      <c r="U2297" s="13">
        <f t="shared" si="179"/>
        <v>41300.954351851848</v>
      </c>
    </row>
    <row r="2298" spans="1:21" ht="43.5" x14ac:dyDescent="0.3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>
        <f t="shared" si="175"/>
        <v>149.07142857142856</v>
      </c>
      <c r="P2298">
        <f t="shared" si="176"/>
        <v>150</v>
      </c>
      <c r="Q2298" s="16">
        <f t="shared" si="177"/>
        <v>71.965517241379317</v>
      </c>
      <c r="R2298" s="9" t="s">
        <v>8330</v>
      </c>
      <c r="S2298" t="s">
        <v>8331</v>
      </c>
      <c r="T2298" s="13">
        <f t="shared" si="178"/>
        <v>40927.731782407405</v>
      </c>
      <c r="U2298" s="13">
        <f t="shared" si="179"/>
        <v>40962.731782407405</v>
      </c>
    </row>
    <row r="2299" spans="1:21" ht="29" x14ac:dyDescent="0.3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>
        <f t="shared" si="175"/>
        <v>100.6</v>
      </c>
      <c r="P2299">
        <f t="shared" si="176"/>
        <v>101</v>
      </c>
      <c r="Q2299" s="16">
        <f t="shared" si="177"/>
        <v>52.94736842105263</v>
      </c>
      <c r="R2299" s="9" t="s">
        <v>8330</v>
      </c>
      <c r="S2299" t="s">
        <v>8331</v>
      </c>
      <c r="T2299" s="13">
        <f t="shared" si="178"/>
        <v>40948.042233796295</v>
      </c>
      <c r="U2299" s="13">
        <f t="shared" si="179"/>
        <v>40982.165972222225</v>
      </c>
    </row>
    <row r="2300" spans="1:21" ht="43.5" x14ac:dyDescent="0.3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>
        <f t="shared" si="175"/>
        <v>105.07333333333332</v>
      </c>
      <c r="P2300">
        <f t="shared" si="176"/>
        <v>106</v>
      </c>
      <c r="Q2300" s="16">
        <f t="shared" si="177"/>
        <v>109.45138888888889</v>
      </c>
      <c r="R2300" s="9" t="s">
        <v>8330</v>
      </c>
      <c r="S2300" t="s">
        <v>8331</v>
      </c>
      <c r="T2300" s="13">
        <f t="shared" si="178"/>
        <v>41694.84065972222</v>
      </c>
      <c r="U2300" s="13">
        <f t="shared" si="179"/>
        <v>41724.798993055556</v>
      </c>
    </row>
    <row r="2301" spans="1:21" ht="43.5" x14ac:dyDescent="0.3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>
        <f t="shared" si="175"/>
        <v>350.16666666666663</v>
      </c>
      <c r="P2301">
        <f t="shared" si="176"/>
        <v>351</v>
      </c>
      <c r="Q2301" s="16">
        <f t="shared" si="177"/>
        <v>75.035714285714292</v>
      </c>
      <c r="R2301" s="9" t="s">
        <v>8330</v>
      </c>
      <c r="S2301" t="s">
        <v>8331</v>
      </c>
      <c r="T2301" s="13">
        <f t="shared" si="178"/>
        <v>40565.032511574071</v>
      </c>
      <c r="U2301" s="13">
        <f t="shared" si="179"/>
        <v>40580.032511574071</v>
      </c>
    </row>
    <row r="2302" spans="1:21" ht="43.5" x14ac:dyDescent="0.3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>
        <f t="shared" si="175"/>
        <v>101.25</v>
      </c>
      <c r="P2302">
        <f t="shared" si="176"/>
        <v>102</v>
      </c>
      <c r="Q2302" s="16">
        <f t="shared" si="177"/>
        <v>115.71428571428571</v>
      </c>
      <c r="R2302" s="9" t="s">
        <v>8330</v>
      </c>
      <c r="S2302" t="s">
        <v>8331</v>
      </c>
      <c r="T2302" s="13">
        <f t="shared" si="178"/>
        <v>41074.727037037039</v>
      </c>
      <c r="U2302" s="13">
        <f t="shared" si="179"/>
        <v>41088.727037037039</v>
      </c>
    </row>
    <row r="2303" spans="1:21" ht="29" x14ac:dyDescent="0.3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>
        <f t="shared" si="175"/>
        <v>133.6044</v>
      </c>
      <c r="P2303">
        <f t="shared" si="176"/>
        <v>134</v>
      </c>
      <c r="Q2303" s="16">
        <f t="shared" si="177"/>
        <v>31.659810426540286</v>
      </c>
      <c r="R2303" s="9" t="s">
        <v>8330</v>
      </c>
      <c r="S2303" t="s">
        <v>8334</v>
      </c>
      <c r="T2303" s="13">
        <f t="shared" si="178"/>
        <v>41416.146944444445</v>
      </c>
      <c r="U2303" s="13">
        <f t="shared" si="179"/>
        <v>41446.146944444445</v>
      </c>
    </row>
    <row r="2304" spans="1:21" ht="43.5" x14ac:dyDescent="0.3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>
        <f t="shared" si="175"/>
        <v>170.65217391304347</v>
      </c>
      <c r="P2304">
        <f t="shared" si="176"/>
        <v>171</v>
      </c>
      <c r="Q2304" s="16">
        <f t="shared" si="177"/>
        <v>46.176470588235297</v>
      </c>
      <c r="R2304" s="9" t="s">
        <v>8330</v>
      </c>
      <c r="S2304" t="s">
        <v>8334</v>
      </c>
      <c r="T2304" s="13">
        <f t="shared" si="178"/>
        <v>41605.868449074071</v>
      </c>
      <c r="U2304" s="13">
        <f t="shared" si="179"/>
        <v>41639.291666666664</v>
      </c>
    </row>
    <row r="2305" spans="1:21" ht="58" x14ac:dyDescent="0.3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>
        <f t="shared" si="175"/>
        <v>109.35829457364341</v>
      </c>
      <c r="P2305">
        <f t="shared" si="176"/>
        <v>110</v>
      </c>
      <c r="Q2305" s="16">
        <f t="shared" si="177"/>
        <v>68.481650485436887</v>
      </c>
      <c r="R2305" s="9" t="s">
        <v>8330</v>
      </c>
      <c r="S2305" t="s">
        <v>8334</v>
      </c>
      <c r="T2305" s="13">
        <f t="shared" si="178"/>
        <v>40850.111064814817</v>
      </c>
      <c r="U2305" s="13">
        <f t="shared" si="179"/>
        <v>40890.152731481481</v>
      </c>
    </row>
    <row r="2306" spans="1:21" ht="43.5" x14ac:dyDescent="0.3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>
        <f t="shared" si="175"/>
        <v>100.70033333333335</v>
      </c>
      <c r="P2306">
        <f t="shared" si="176"/>
        <v>101</v>
      </c>
      <c r="Q2306" s="16">
        <f t="shared" si="177"/>
        <v>53.469203539823013</v>
      </c>
      <c r="R2306" s="9" t="s">
        <v>8330</v>
      </c>
      <c r="S2306" t="s">
        <v>8334</v>
      </c>
      <c r="T2306" s="13">
        <f t="shared" si="178"/>
        <v>40502.815868055557</v>
      </c>
      <c r="U2306" s="13">
        <f t="shared" si="179"/>
        <v>40544.207638888889</v>
      </c>
    </row>
    <row r="2307" spans="1:21" ht="43.5" x14ac:dyDescent="0.3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>
        <f t="shared" ref="O2307:O2370" si="180">((E2307)/(D2307))*100</f>
        <v>101.22777777777779</v>
      </c>
      <c r="P2307">
        <f t="shared" ref="P2307:P2370" si="181">ROUNDUP(O2307,0)</f>
        <v>102</v>
      </c>
      <c r="Q2307" s="16">
        <f t="shared" ref="Q2307:Q2370" si="182">E2307/L2307</f>
        <v>109.10778443113773</v>
      </c>
      <c r="R2307" s="9" t="s">
        <v>8330</v>
      </c>
      <c r="S2307" t="s">
        <v>8334</v>
      </c>
      <c r="T2307" s="13">
        <f t="shared" ref="T2307:T2370" si="183">(((J2307/60)/60)/24)+DATE(1970,1,1)</f>
        <v>41834.695277777777</v>
      </c>
      <c r="U2307" s="13">
        <f t="shared" ref="U2307:U2370" si="184">(((I2307/60)/60)/24)+DATE(1970,1,1)</f>
        <v>41859.75</v>
      </c>
    </row>
    <row r="2308" spans="1:21" ht="43.5" x14ac:dyDescent="0.3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>
        <f t="shared" si="180"/>
        <v>106.75857142857143</v>
      </c>
      <c r="P2308">
        <f t="shared" si="181"/>
        <v>107</v>
      </c>
      <c r="Q2308" s="16">
        <f t="shared" si="182"/>
        <v>51.185616438356163</v>
      </c>
      <c r="R2308" s="9" t="s">
        <v>8330</v>
      </c>
      <c r="S2308" t="s">
        <v>8334</v>
      </c>
      <c r="T2308" s="13">
        <f t="shared" si="183"/>
        <v>40948.16815972222</v>
      </c>
      <c r="U2308" s="13">
        <f t="shared" si="184"/>
        <v>40978.16815972222</v>
      </c>
    </row>
    <row r="2309" spans="1:21" ht="43.5" x14ac:dyDescent="0.3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>
        <f t="shared" si="180"/>
        <v>106.65777537961894</v>
      </c>
      <c r="P2309">
        <f t="shared" si="181"/>
        <v>107</v>
      </c>
      <c r="Q2309" s="16">
        <f t="shared" si="182"/>
        <v>27.936800000000002</v>
      </c>
      <c r="R2309" s="9" t="s">
        <v>8330</v>
      </c>
      <c r="S2309" t="s">
        <v>8334</v>
      </c>
      <c r="T2309" s="13">
        <f t="shared" si="183"/>
        <v>41004.802465277775</v>
      </c>
      <c r="U2309" s="13">
        <f t="shared" si="184"/>
        <v>41034.802407407406</v>
      </c>
    </row>
    <row r="2310" spans="1:21" ht="43.5" x14ac:dyDescent="0.3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>
        <f t="shared" si="180"/>
        <v>101.30622</v>
      </c>
      <c r="P2310">
        <f t="shared" si="181"/>
        <v>102</v>
      </c>
      <c r="Q2310" s="16">
        <f t="shared" si="182"/>
        <v>82.496921824104234</v>
      </c>
      <c r="R2310" s="9" t="s">
        <v>8330</v>
      </c>
      <c r="S2310" t="s">
        <v>8334</v>
      </c>
      <c r="T2310" s="13">
        <f t="shared" si="183"/>
        <v>41851.962916666671</v>
      </c>
      <c r="U2310" s="13">
        <f t="shared" si="184"/>
        <v>41880.041666666664</v>
      </c>
    </row>
    <row r="2311" spans="1:21" ht="43.5" x14ac:dyDescent="0.3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>
        <f t="shared" si="180"/>
        <v>106.67450000000001</v>
      </c>
      <c r="P2311">
        <f t="shared" si="181"/>
        <v>107</v>
      </c>
      <c r="Q2311" s="16">
        <f t="shared" si="182"/>
        <v>59.817476635514019</v>
      </c>
      <c r="R2311" s="9" t="s">
        <v>8330</v>
      </c>
      <c r="S2311" t="s">
        <v>8334</v>
      </c>
      <c r="T2311" s="13">
        <f t="shared" si="183"/>
        <v>41307.987696759257</v>
      </c>
      <c r="U2311" s="13">
        <f t="shared" si="184"/>
        <v>41342.987696759257</v>
      </c>
    </row>
    <row r="2312" spans="1:21" ht="58" x14ac:dyDescent="0.3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>
        <f t="shared" si="180"/>
        <v>428.83978378378379</v>
      </c>
      <c r="P2312">
        <f t="shared" si="181"/>
        <v>429</v>
      </c>
      <c r="Q2312" s="16">
        <f t="shared" si="182"/>
        <v>64.816470588235291</v>
      </c>
      <c r="R2312" s="9" t="s">
        <v>8330</v>
      </c>
      <c r="S2312" t="s">
        <v>8334</v>
      </c>
      <c r="T2312" s="13">
        <f t="shared" si="183"/>
        <v>41324.79415509259</v>
      </c>
      <c r="U2312" s="13">
        <f t="shared" si="184"/>
        <v>41354.752488425926</v>
      </c>
    </row>
    <row r="2313" spans="1:21" ht="43.5" x14ac:dyDescent="0.3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>
        <f t="shared" si="180"/>
        <v>104.11111111111111</v>
      </c>
      <c r="P2313">
        <f t="shared" si="181"/>
        <v>105</v>
      </c>
      <c r="Q2313" s="16">
        <f t="shared" si="182"/>
        <v>90.09615384615384</v>
      </c>
      <c r="R2313" s="9" t="s">
        <v>8330</v>
      </c>
      <c r="S2313" t="s">
        <v>8334</v>
      </c>
      <c r="T2313" s="13">
        <f t="shared" si="183"/>
        <v>41736.004502314812</v>
      </c>
      <c r="U2313" s="13">
        <f t="shared" si="184"/>
        <v>41766.004502314812</v>
      </c>
    </row>
    <row r="2314" spans="1:21" ht="43.5" x14ac:dyDescent="0.3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>
        <f t="shared" si="180"/>
        <v>107.86666666666666</v>
      </c>
      <c r="P2314">
        <f t="shared" si="181"/>
        <v>108</v>
      </c>
      <c r="Q2314" s="16">
        <f t="shared" si="182"/>
        <v>40.962025316455694</v>
      </c>
      <c r="R2314" s="9" t="s">
        <v>8330</v>
      </c>
      <c r="S2314" t="s">
        <v>8334</v>
      </c>
      <c r="T2314" s="13">
        <f t="shared" si="183"/>
        <v>41716.632847222223</v>
      </c>
      <c r="U2314" s="13">
        <f t="shared" si="184"/>
        <v>41747.958333333336</v>
      </c>
    </row>
    <row r="2315" spans="1:21" ht="29" x14ac:dyDescent="0.3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>
        <f t="shared" si="180"/>
        <v>175.84040000000002</v>
      </c>
      <c r="P2315">
        <f t="shared" si="181"/>
        <v>176</v>
      </c>
      <c r="Q2315" s="16">
        <f t="shared" si="182"/>
        <v>56.000127388535034</v>
      </c>
      <c r="R2315" s="9" t="s">
        <v>8330</v>
      </c>
      <c r="S2315" t="s">
        <v>8334</v>
      </c>
      <c r="T2315" s="13">
        <f t="shared" si="183"/>
        <v>41002.958634259259</v>
      </c>
      <c r="U2315" s="13">
        <f t="shared" si="184"/>
        <v>41032.958634259259</v>
      </c>
    </row>
    <row r="2316" spans="1:21" ht="43.5" x14ac:dyDescent="0.3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>
        <f t="shared" si="180"/>
        <v>156.97</v>
      </c>
      <c r="P2316">
        <f t="shared" si="181"/>
        <v>157</v>
      </c>
      <c r="Q2316" s="16">
        <f t="shared" si="182"/>
        <v>37.672800000000002</v>
      </c>
      <c r="R2316" s="9" t="s">
        <v>8330</v>
      </c>
      <c r="S2316" t="s">
        <v>8334</v>
      </c>
      <c r="T2316" s="13">
        <f t="shared" si="183"/>
        <v>41037.551585648151</v>
      </c>
      <c r="U2316" s="13">
        <f t="shared" si="184"/>
        <v>41067.551585648151</v>
      </c>
    </row>
    <row r="2317" spans="1:21" ht="43.5" x14ac:dyDescent="0.3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>
        <f t="shared" si="180"/>
        <v>102.60000000000001</v>
      </c>
      <c r="P2317">
        <f t="shared" si="181"/>
        <v>103</v>
      </c>
      <c r="Q2317" s="16">
        <f t="shared" si="182"/>
        <v>40.078125</v>
      </c>
      <c r="R2317" s="9" t="s">
        <v>8330</v>
      </c>
      <c r="S2317" t="s">
        <v>8334</v>
      </c>
      <c r="T2317" s="13">
        <f t="shared" si="183"/>
        <v>41004.72619212963</v>
      </c>
      <c r="U2317" s="13">
        <f t="shared" si="184"/>
        <v>41034.72619212963</v>
      </c>
    </row>
    <row r="2318" spans="1:21" ht="58" x14ac:dyDescent="0.3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>
        <f t="shared" si="180"/>
        <v>104.04266666666666</v>
      </c>
      <c r="P2318">
        <f t="shared" si="181"/>
        <v>105</v>
      </c>
      <c r="Q2318" s="16">
        <f t="shared" si="182"/>
        <v>78.031999999999996</v>
      </c>
      <c r="R2318" s="9" t="s">
        <v>8330</v>
      </c>
      <c r="S2318" t="s">
        <v>8334</v>
      </c>
      <c r="T2318" s="13">
        <f t="shared" si="183"/>
        <v>40079.725115740745</v>
      </c>
      <c r="U2318" s="13">
        <f t="shared" si="184"/>
        <v>40156.76666666667</v>
      </c>
    </row>
    <row r="2319" spans="1:21" ht="43.5" x14ac:dyDescent="0.3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>
        <f t="shared" si="180"/>
        <v>104</v>
      </c>
      <c r="P2319">
        <f t="shared" si="181"/>
        <v>104</v>
      </c>
      <c r="Q2319" s="16">
        <f t="shared" si="182"/>
        <v>18.90909090909091</v>
      </c>
      <c r="R2319" s="9" t="s">
        <v>8330</v>
      </c>
      <c r="S2319" t="s">
        <v>8334</v>
      </c>
      <c r="T2319" s="13">
        <f t="shared" si="183"/>
        <v>40192.542233796295</v>
      </c>
      <c r="U2319" s="13">
        <f t="shared" si="184"/>
        <v>40224.208333333336</v>
      </c>
    </row>
    <row r="2320" spans="1:21" ht="58" x14ac:dyDescent="0.3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>
        <f t="shared" si="180"/>
        <v>121.05999999999999</v>
      </c>
      <c r="P2320">
        <f t="shared" si="181"/>
        <v>122</v>
      </c>
      <c r="Q2320" s="16">
        <f t="shared" si="182"/>
        <v>37.134969325153371</v>
      </c>
      <c r="R2320" s="9" t="s">
        <v>8330</v>
      </c>
      <c r="S2320" t="s">
        <v>8334</v>
      </c>
      <c r="T2320" s="13">
        <f t="shared" si="183"/>
        <v>40050.643680555557</v>
      </c>
      <c r="U2320" s="13">
        <f t="shared" si="184"/>
        <v>40082.165972222225</v>
      </c>
    </row>
    <row r="2321" spans="1:21" ht="43.5" x14ac:dyDescent="0.3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>
        <f t="shared" si="180"/>
        <v>107.69999999999999</v>
      </c>
      <c r="P2321">
        <f t="shared" si="181"/>
        <v>108</v>
      </c>
      <c r="Q2321" s="16">
        <f t="shared" si="182"/>
        <v>41.961038961038959</v>
      </c>
      <c r="R2321" s="9" t="s">
        <v>8330</v>
      </c>
      <c r="S2321" t="s">
        <v>8334</v>
      </c>
      <c r="T2321" s="13">
        <f t="shared" si="183"/>
        <v>41593.082002314812</v>
      </c>
      <c r="U2321" s="13">
        <f t="shared" si="184"/>
        <v>41623.082002314812</v>
      </c>
    </row>
    <row r="2322" spans="1:21" ht="58" x14ac:dyDescent="0.3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>
        <f t="shared" si="180"/>
        <v>108.66</v>
      </c>
      <c r="P2322">
        <f t="shared" si="181"/>
        <v>109</v>
      </c>
      <c r="Q2322" s="16">
        <f t="shared" si="182"/>
        <v>61.044943820224717</v>
      </c>
      <c r="R2322" s="9" t="s">
        <v>8330</v>
      </c>
      <c r="S2322" t="s">
        <v>8334</v>
      </c>
      <c r="T2322" s="13">
        <f t="shared" si="183"/>
        <v>41696.817129629628</v>
      </c>
      <c r="U2322" s="13">
        <f t="shared" si="184"/>
        <v>41731.775462962964</v>
      </c>
    </row>
    <row r="2323" spans="1:21" ht="43.5" x14ac:dyDescent="0.3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>
        <f t="shared" si="180"/>
        <v>39.120962394619681</v>
      </c>
      <c r="P2323">
        <f t="shared" si="181"/>
        <v>40</v>
      </c>
      <c r="Q2323" s="16">
        <f t="shared" si="182"/>
        <v>64.53125</v>
      </c>
      <c r="R2323" s="9" t="s">
        <v>8341</v>
      </c>
      <c r="S2323" t="s">
        <v>8357</v>
      </c>
      <c r="T2323" s="13">
        <f t="shared" si="183"/>
        <v>42799.260428240741</v>
      </c>
      <c r="U2323" s="13">
        <f t="shared" si="184"/>
        <v>42829.21876157407</v>
      </c>
    </row>
    <row r="2324" spans="1:21" ht="43.5" x14ac:dyDescent="0.3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>
        <f t="shared" si="180"/>
        <v>3.1481481481481479</v>
      </c>
      <c r="P2324">
        <f t="shared" si="181"/>
        <v>4</v>
      </c>
      <c r="Q2324" s="16">
        <f t="shared" si="182"/>
        <v>21.25</v>
      </c>
      <c r="R2324" s="9" t="s">
        <v>8341</v>
      </c>
      <c r="S2324" t="s">
        <v>8357</v>
      </c>
      <c r="T2324" s="13">
        <f t="shared" si="183"/>
        <v>42804.895474537043</v>
      </c>
      <c r="U2324" s="13">
        <f t="shared" si="184"/>
        <v>42834.853807870371</v>
      </c>
    </row>
    <row r="2325" spans="1:21" ht="43.5" x14ac:dyDescent="0.3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>
        <f t="shared" si="180"/>
        <v>48</v>
      </c>
      <c r="P2325">
        <f t="shared" si="181"/>
        <v>48</v>
      </c>
      <c r="Q2325" s="16">
        <f t="shared" si="182"/>
        <v>30</v>
      </c>
      <c r="R2325" s="9" t="s">
        <v>8341</v>
      </c>
      <c r="S2325" t="s">
        <v>8357</v>
      </c>
      <c r="T2325" s="13">
        <f t="shared" si="183"/>
        <v>42807.755173611105</v>
      </c>
      <c r="U2325" s="13">
        <f t="shared" si="184"/>
        <v>42814.755173611105</v>
      </c>
    </row>
    <row r="2326" spans="1:21" ht="43.5" x14ac:dyDescent="0.3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>
        <f t="shared" si="180"/>
        <v>20.733333333333334</v>
      </c>
      <c r="P2326">
        <f t="shared" si="181"/>
        <v>21</v>
      </c>
      <c r="Q2326" s="16">
        <f t="shared" si="182"/>
        <v>25.491803278688526</v>
      </c>
      <c r="R2326" s="9" t="s">
        <v>8341</v>
      </c>
      <c r="S2326" t="s">
        <v>8357</v>
      </c>
      <c r="T2326" s="13">
        <f t="shared" si="183"/>
        <v>42790.885243055556</v>
      </c>
      <c r="U2326" s="13">
        <f t="shared" si="184"/>
        <v>42820.843576388885</v>
      </c>
    </row>
    <row r="2327" spans="1:21" ht="43.5" x14ac:dyDescent="0.3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>
        <f t="shared" si="180"/>
        <v>8</v>
      </c>
      <c r="P2327">
        <f t="shared" si="181"/>
        <v>8</v>
      </c>
      <c r="Q2327" s="16">
        <f t="shared" si="182"/>
        <v>11.428571428571429</v>
      </c>
      <c r="R2327" s="9" t="s">
        <v>8341</v>
      </c>
      <c r="S2327" t="s">
        <v>8357</v>
      </c>
      <c r="T2327" s="13">
        <f t="shared" si="183"/>
        <v>42794.022349537037</v>
      </c>
      <c r="U2327" s="13">
        <f t="shared" si="184"/>
        <v>42823.980682870373</v>
      </c>
    </row>
    <row r="2328" spans="1:21" ht="43.5" x14ac:dyDescent="0.3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>
        <f t="shared" si="180"/>
        <v>0.72</v>
      </c>
      <c r="P2328">
        <f t="shared" si="181"/>
        <v>1</v>
      </c>
      <c r="Q2328" s="16">
        <f t="shared" si="182"/>
        <v>108</v>
      </c>
      <c r="R2328" s="9" t="s">
        <v>8341</v>
      </c>
      <c r="S2328" t="s">
        <v>8357</v>
      </c>
      <c r="T2328" s="13">
        <f t="shared" si="183"/>
        <v>42804.034120370372</v>
      </c>
      <c r="U2328" s="13">
        <f t="shared" si="184"/>
        <v>42855.708333333328</v>
      </c>
    </row>
    <row r="2329" spans="1:21" ht="29" x14ac:dyDescent="0.3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>
        <f t="shared" si="180"/>
        <v>526.09431428571429</v>
      </c>
      <c r="P2329">
        <f t="shared" si="181"/>
        <v>527</v>
      </c>
      <c r="Q2329" s="16">
        <f t="shared" si="182"/>
        <v>54.883162444113267</v>
      </c>
      <c r="R2329" s="9" t="s">
        <v>8341</v>
      </c>
      <c r="S2329" t="s">
        <v>8357</v>
      </c>
      <c r="T2329" s="13">
        <f t="shared" si="183"/>
        <v>41842.917129629634</v>
      </c>
      <c r="U2329" s="13">
        <f t="shared" si="184"/>
        <v>41877.917129629634</v>
      </c>
    </row>
    <row r="2330" spans="1:21" ht="58" x14ac:dyDescent="0.3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>
        <f t="shared" si="180"/>
        <v>254.45000000000002</v>
      </c>
      <c r="P2330">
        <f t="shared" si="181"/>
        <v>255</v>
      </c>
      <c r="Q2330" s="16">
        <f t="shared" si="182"/>
        <v>47.383612662942269</v>
      </c>
      <c r="R2330" s="9" t="s">
        <v>8341</v>
      </c>
      <c r="S2330" t="s">
        <v>8357</v>
      </c>
      <c r="T2330" s="13">
        <f t="shared" si="183"/>
        <v>42139.781678240746</v>
      </c>
      <c r="U2330" s="13">
        <f t="shared" si="184"/>
        <v>42169.781678240746</v>
      </c>
    </row>
    <row r="2331" spans="1:21" ht="43.5" x14ac:dyDescent="0.3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>
        <f t="shared" si="180"/>
        <v>105.91999999999999</v>
      </c>
      <c r="P2331">
        <f t="shared" si="181"/>
        <v>106</v>
      </c>
      <c r="Q2331" s="16">
        <f t="shared" si="182"/>
        <v>211.84</v>
      </c>
      <c r="R2331" s="9" t="s">
        <v>8341</v>
      </c>
      <c r="S2331" t="s">
        <v>8357</v>
      </c>
      <c r="T2331" s="13">
        <f t="shared" si="183"/>
        <v>41807.624374999999</v>
      </c>
      <c r="U2331" s="13">
        <f t="shared" si="184"/>
        <v>41837.624374999999</v>
      </c>
    </row>
    <row r="2332" spans="1:21" ht="58" x14ac:dyDescent="0.3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>
        <f t="shared" si="180"/>
        <v>102.42285714285715</v>
      </c>
      <c r="P2332">
        <f t="shared" si="181"/>
        <v>103</v>
      </c>
      <c r="Q2332" s="16">
        <f t="shared" si="182"/>
        <v>219.92638036809817</v>
      </c>
      <c r="R2332" s="9" t="s">
        <v>8341</v>
      </c>
      <c r="S2332" t="s">
        <v>8357</v>
      </c>
      <c r="T2332" s="13">
        <f t="shared" si="183"/>
        <v>42332.89980324074</v>
      </c>
      <c r="U2332" s="13">
        <f t="shared" si="184"/>
        <v>42363</v>
      </c>
    </row>
    <row r="2333" spans="1:21" ht="43.5" x14ac:dyDescent="0.3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>
        <f t="shared" si="180"/>
        <v>144.31375</v>
      </c>
      <c r="P2333">
        <f t="shared" si="181"/>
        <v>145</v>
      </c>
      <c r="Q2333" s="16">
        <f t="shared" si="182"/>
        <v>40.795406360424032</v>
      </c>
      <c r="R2333" s="9" t="s">
        <v>8341</v>
      </c>
      <c r="S2333" t="s">
        <v>8357</v>
      </c>
      <c r="T2333" s="13">
        <f t="shared" si="183"/>
        <v>41839.005671296298</v>
      </c>
      <c r="U2333" s="13">
        <f t="shared" si="184"/>
        <v>41869.005671296298</v>
      </c>
    </row>
    <row r="2334" spans="1:21" ht="58" x14ac:dyDescent="0.3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>
        <f t="shared" si="180"/>
        <v>106.30800000000001</v>
      </c>
      <c r="P2334">
        <f t="shared" si="181"/>
        <v>107</v>
      </c>
      <c r="Q2334" s="16">
        <f t="shared" si="182"/>
        <v>75.502840909090907</v>
      </c>
      <c r="R2334" s="9" t="s">
        <v>8341</v>
      </c>
      <c r="S2334" t="s">
        <v>8357</v>
      </c>
      <c r="T2334" s="13">
        <f t="shared" si="183"/>
        <v>42011.628136574072</v>
      </c>
      <c r="U2334" s="13">
        <f t="shared" si="184"/>
        <v>42041.628136574072</v>
      </c>
    </row>
    <row r="2335" spans="1:21" ht="43.5" x14ac:dyDescent="0.3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>
        <f t="shared" si="180"/>
        <v>212.16666666666666</v>
      </c>
      <c r="P2335">
        <f t="shared" si="181"/>
        <v>213</v>
      </c>
      <c r="Q2335" s="16">
        <f t="shared" si="182"/>
        <v>13.542553191489361</v>
      </c>
      <c r="R2335" s="9" t="s">
        <v>8341</v>
      </c>
      <c r="S2335" t="s">
        <v>8357</v>
      </c>
      <c r="T2335" s="13">
        <f t="shared" si="183"/>
        <v>41767.650347222225</v>
      </c>
      <c r="U2335" s="13">
        <f t="shared" si="184"/>
        <v>41788.743055555555</v>
      </c>
    </row>
    <row r="2336" spans="1:21" ht="43.5" x14ac:dyDescent="0.3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>
        <f t="shared" si="180"/>
        <v>101.95</v>
      </c>
      <c r="P2336">
        <f t="shared" si="181"/>
        <v>102</v>
      </c>
      <c r="Q2336" s="16">
        <f t="shared" si="182"/>
        <v>60.865671641791046</v>
      </c>
      <c r="R2336" s="9" t="s">
        <v>8341</v>
      </c>
      <c r="S2336" t="s">
        <v>8357</v>
      </c>
      <c r="T2336" s="13">
        <f t="shared" si="183"/>
        <v>41918.670115740737</v>
      </c>
      <c r="U2336" s="13">
        <f t="shared" si="184"/>
        <v>41948.731944444444</v>
      </c>
    </row>
    <row r="2337" spans="1:21" ht="43.5" x14ac:dyDescent="0.3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>
        <f t="shared" si="180"/>
        <v>102.27200000000001</v>
      </c>
      <c r="P2337">
        <f t="shared" si="181"/>
        <v>103</v>
      </c>
      <c r="Q2337" s="16">
        <f t="shared" si="182"/>
        <v>115.69230769230769</v>
      </c>
      <c r="R2337" s="9" t="s">
        <v>8341</v>
      </c>
      <c r="S2337" t="s">
        <v>8357</v>
      </c>
      <c r="T2337" s="13">
        <f t="shared" si="183"/>
        <v>41771.572256944448</v>
      </c>
      <c r="U2337" s="13">
        <f t="shared" si="184"/>
        <v>41801.572256944448</v>
      </c>
    </row>
    <row r="2338" spans="1:21" ht="43.5" x14ac:dyDescent="0.3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>
        <f t="shared" si="180"/>
        <v>520.73254999999995</v>
      </c>
      <c r="P2338">
        <f t="shared" si="181"/>
        <v>521</v>
      </c>
      <c r="Q2338" s="16">
        <f t="shared" si="182"/>
        <v>48.104623556581984</v>
      </c>
      <c r="R2338" s="9" t="s">
        <v>8341</v>
      </c>
      <c r="S2338" t="s">
        <v>8357</v>
      </c>
      <c r="T2338" s="13">
        <f t="shared" si="183"/>
        <v>41666.924710648149</v>
      </c>
      <c r="U2338" s="13">
        <f t="shared" si="184"/>
        <v>41706.924710648149</v>
      </c>
    </row>
    <row r="2339" spans="1:21" ht="29" x14ac:dyDescent="0.3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>
        <f t="shared" si="180"/>
        <v>110.65833333333333</v>
      </c>
      <c r="P2339">
        <f t="shared" si="181"/>
        <v>111</v>
      </c>
      <c r="Q2339" s="16">
        <f t="shared" si="182"/>
        <v>74.184357541899445</v>
      </c>
      <c r="R2339" s="9" t="s">
        <v>8341</v>
      </c>
      <c r="S2339" t="s">
        <v>8357</v>
      </c>
      <c r="T2339" s="13">
        <f t="shared" si="183"/>
        <v>41786.640543981484</v>
      </c>
      <c r="U2339" s="13">
        <f t="shared" si="184"/>
        <v>41816.640543981484</v>
      </c>
    </row>
    <row r="2340" spans="1:21" ht="43.5" x14ac:dyDescent="0.3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>
        <f t="shared" si="180"/>
        <v>101.14333333333335</v>
      </c>
      <c r="P2340">
        <f t="shared" si="181"/>
        <v>102</v>
      </c>
      <c r="Q2340" s="16">
        <f t="shared" si="182"/>
        <v>123.34552845528455</v>
      </c>
      <c r="R2340" s="9" t="s">
        <v>8341</v>
      </c>
      <c r="S2340" t="s">
        <v>8357</v>
      </c>
      <c r="T2340" s="13">
        <f t="shared" si="183"/>
        <v>41789.896805555552</v>
      </c>
      <c r="U2340" s="13">
        <f t="shared" si="184"/>
        <v>41819.896805555552</v>
      </c>
    </row>
    <row r="2341" spans="1:21" ht="43.5" x14ac:dyDescent="0.3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>
        <f t="shared" si="180"/>
        <v>294.20799999999997</v>
      </c>
      <c r="P2341">
        <f t="shared" si="181"/>
        <v>295</v>
      </c>
      <c r="Q2341" s="16">
        <f t="shared" si="182"/>
        <v>66.623188405797094</v>
      </c>
      <c r="R2341" s="9" t="s">
        <v>8341</v>
      </c>
      <c r="S2341" t="s">
        <v>8357</v>
      </c>
      <c r="T2341" s="13">
        <f t="shared" si="183"/>
        <v>42692.79987268518</v>
      </c>
      <c r="U2341" s="13">
        <f t="shared" si="184"/>
        <v>42723.332638888889</v>
      </c>
    </row>
    <row r="2342" spans="1:21" ht="43.5" x14ac:dyDescent="0.3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>
        <f t="shared" si="180"/>
        <v>105.77749999999999</v>
      </c>
      <c r="P2342">
        <f t="shared" si="181"/>
        <v>106</v>
      </c>
      <c r="Q2342" s="16">
        <f t="shared" si="182"/>
        <v>104.99007444168734</v>
      </c>
      <c r="R2342" s="9" t="s">
        <v>8341</v>
      </c>
      <c r="S2342" t="s">
        <v>8357</v>
      </c>
      <c r="T2342" s="13">
        <f t="shared" si="183"/>
        <v>42643.642800925925</v>
      </c>
      <c r="U2342" s="13">
        <f t="shared" si="184"/>
        <v>42673.642800925925</v>
      </c>
    </row>
    <row r="2343" spans="1:21" ht="43.5" x14ac:dyDescent="0.3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>
        <f t="shared" si="180"/>
        <v>0</v>
      </c>
      <c r="P2343">
        <f t="shared" si="181"/>
        <v>0</v>
      </c>
      <c r="Q2343" s="16" t="e">
        <f t="shared" si="182"/>
        <v>#DIV/0!</v>
      </c>
      <c r="R2343" s="9" t="s">
        <v>8324</v>
      </c>
      <c r="S2343" t="s">
        <v>8325</v>
      </c>
      <c r="T2343" s="13">
        <f t="shared" si="183"/>
        <v>42167.813703703709</v>
      </c>
      <c r="U2343" s="13">
        <f t="shared" si="184"/>
        <v>42197.813703703709</v>
      </c>
    </row>
    <row r="2344" spans="1:21" ht="58" x14ac:dyDescent="0.3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>
        <f t="shared" si="180"/>
        <v>0</v>
      </c>
      <c r="P2344">
        <f t="shared" si="181"/>
        <v>0</v>
      </c>
      <c r="Q2344" s="16" t="e">
        <f t="shared" si="182"/>
        <v>#DIV/0!</v>
      </c>
      <c r="R2344" s="9" t="s">
        <v>8324</v>
      </c>
      <c r="S2344" t="s">
        <v>8325</v>
      </c>
      <c r="T2344" s="13">
        <f t="shared" si="183"/>
        <v>41897.702199074076</v>
      </c>
      <c r="U2344" s="13">
        <f t="shared" si="184"/>
        <v>41918.208333333336</v>
      </c>
    </row>
    <row r="2345" spans="1:21" ht="58" x14ac:dyDescent="0.3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>
        <f t="shared" si="180"/>
        <v>3</v>
      </c>
      <c r="P2345">
        <f t="shared" si="181"/>
        <v>3</v>
      </c>
      <c r="Q2345" s="16">
        <f t="shared" si="182"/>
        <v>300</v>
      </c>
      <c r="R2345" s="9" t="s">
        <v>8324</v>
      </c>
      <c r="S2345" t="s">
        <v>8325</v>
      </c>
      <c r="T2345" s="13">
        <f t="shared" si="183"/>
        <v>42327.825289351851</v>
      </c>
      <c r="U2345" s="13">
        <f t="shared" si="184"/>
        <v>42377.82430555555</v>
      </c>
    </row>
    <row r="2346" spans="1:21" ht="58" x14ac:dyDescent="0.3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>
        <f t="shared" si="180"/>
        <v>0.1</v>
      </c>
      <c r="P2346">
        <f t="shared" si="181"/>
        <v>1</v>
      </c>
      <c r="Q2346" s="16">
        <f t="shared" si="182"/>
        <v>1</v>
      </c>
      <c r="R2346" s="9" t="s">
        <v>8324</v>
      </c>
      <c r="S2346" t="s">
        <v>8325</v>
      </c>
      <c r="T2346" s="13">
        <f t="shared" si="183"/>
        <v>42515.727650462963</v>
      </c>
      <c r="U2346" s="13">
        <f t="shared" si="184"/>
        <v>42545.727650462963</v>
      </c>
    </row>
    <row r="2347" spans="1:21" ht="43.5" x14ac:dyDescent="0.3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>
        <f t="shared" si="180"/>
        <v>0</v>
      </c>
      <c r="P2347">
        <f t="shared" si="181"/>
        <v>0</v>
      </c>
      <c r="Q2347" s="16" t="e">
        <f t="shared" si="182"/>
        <v>#DIV/0!</v>
      </c>
      <c r="R2347" s="9" t="s">
        <v>8324</v>
      </c>
      <c r="S2347" t="s">
        <v>8325</v>
      </c>
      <c r="T2347" s="13">
        <f t="shared" si="183"/>
        <v>42060.001805555556</v>
      </c>
      <c r="U2347" s="13">
        <f t="shared" si="184"/>
        <v>42094.985416666663</v>
      </c>
    </row>
    <row r="2348" spans="1:21" ht="43.5" x14ac:dyDescent="0.3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>
        <f t="shared" si="180"/>
        <v>6.5000000000000002E-2</v>
      </c>
      <c r="P2348">
        <f t="shared" si="181"/>
        <v>1</v>
      </c>
      <c r="Q2348" s="16">
        <f t="shared" si="182"/>
        <v>13</v>
      </c>
      <c r="R2348" s="9" t="s">
        <v>8324</v>
      </c>
      <c r="S2348" t="s">
        <v>8325</v>
      </c>
      <c r="T2348" s="13">
        <f t="shared" si="183"/>
        <v>42615.79896990741</v>
      </c>
      <c r="U2348" s="13">
        <f t="shared" si="184"/>
        <v>42660.79896990741</v>
      </c>
    </row>
    <row r="2349" spans="1:21" ht="43.5" x14ac:dyDescent="0.3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>
        <f t="shared" si="180"/>
        <v>1.5</v>
      </c>
      <c r="P2349">
        <f t="shared" si="181"/>
        <v>2</v>
      </c>
      <c r="Q2349" s="16">
        <f t="shared" si="182"/>
        <v>15</v>
      </c>
      <c r="R2349" s="9" t="s">
        <v>8324</v>
      </c>
      <c r="S2349" t="s">
        <v>8325</v>
      </c>
      <c r="T2349" s="13">
        <f t="shared" si="183"/>
        <v>42577.607361111113</v>
      </c>
      <c r="U2349" s="13">
        <f t="shared" si="184"/>
        <v>42607.607361111113</v>
      </c>
    </row>
    <row r="2350" spans="1:21" ht="43.5" x14ac:dyDescent="0.3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>
        <f t="shared" si="180"/>
        <v>0.38571428571428573</v>
      </c>
      <c r="P2350">
        <f t="shared" si="181"/>
        <v>1</v>
      </c>
      <c r="Q2350" s="16">
        <f t="shared" si="182"/>
        <v>54</v>
      </c>
      <c r="R2350" s="9" t="s">
        <v>8324</v>
      </c>
      <c r="S2350" t="s">
        <v>8325</v>
      </c>
      <c r="T2350" s="13">
        <f t="shared" si="183"/>
        <v>42360.932152777779</v>
      </c>
      <c r="U2350" s="13">
        <f t="shared" si="184"/>
        <v>42420.932152777779</v>
      </c>
    </row>
    <row r="2351" spans="1:21" ht="43.5" x14ac:dyDescent="0.3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>
        <f t="shared" si="180"/>
        <v>0</v>
      </c>
      <c r="P2351">
        <f t="shared" si="181"/>
        <v>0</v>
      </c>
      <c r="Q2351" s="16" t="e">
        <f t="shared" si="182"/>
        <v>#DIV/0!</v>
      </c>
      <c r="R2351" s="9" t="s">
        <v>8324</v>
      </c>
      <c r="S2351" t="s">
        <v>8325</v>
      </c>
      <c r="T2351" s="13">
        <f t="shared" si="183"/>
        <v>42198.775787037041</v>
      </c>
      <c r="U2351" s="13">
        <f t="shared" si="184"/>
        <v>42227.775787037041</v>
      </c>
    </row>
    <row r="2352" spans="1:21" ht="43.5" x14ac:dyDescent="0.3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>
        <f t="shared" si="180"/>
        <v>0</v>
      </c>
      <c r="P2352">
        <f t="shared" si="181"/>
        <v>0</v>
      </c>
      <c r="Q2352" s="16" t="e">
        <f t="shared" si="182"/>
        <v>#DIV/0!</v>
      </c>
      <c r="R2352" s="9" t="s">
        <v>8324</v>
      </c>
      <c r="S2352" t="s">
        <v>8325</v>
      </c>
      <c r="T2352" s="13">
        <f t="shared" si="183"/>
        <v>42708.842245370368</v>
      </c>
      <c r="U2352" s="13">
        <f t="shared" si="184"/>
        <v>42738.842245370368</v>
      </c>
    </row>
    <row r="2353" spans="1:21" ht="29" x14ac:dyDescent="0.3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>
        <f t="shared" si="180"/>
        <v>0.5714285714285714</v>
      </c>
      <c r="P2353">
        <f t="shared" si="181"/>
        <v>1</v>
      </c>
      <c r="Q2353" s="16">
        <f t="shared" si="182"/>
        <v>15.428571428571429</v>
      </c>
      <c r="R2353" s="9" t="s">
        <v>8324</v>
      </c>
      <c r="S2353" t="s">
        <v>8325</v>
      </c>
      <c r="T2353" s="13">
        <f t="shared" si="183"/>
        <v>42094.101145833338</v>
      </c>
      <c r="U2353" s="13">
        <f t="shared" si="184"/>
        <v>42124.101145833338</v>
      </c>
    </row>
    <row r="2354" spans="1:21" ht="43.5" x14ac:dyDescent="0.3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>
        <f t="shared" si="180"/>
        <v>0</v>
      </c>
      <c r="P2354">
        <f t="shared" si="181"/>
        <v>0</v>
      </c>
      <c r="Q2354" s="16" t="e">
        <f t="shared" si="182"/>
        <v>#DIV/0!</v>
      </c>
      <c r="R2354" s="9" t="s">
        <v>8324</v>
      </c>
      <c r="S2354" t="s">
        <v>8325</v>
      </c>
      <c r="T2354" s="13">
        <f t="shared" si="183"/>
        <v>42101.633703703701</v>
      </c>
      <c r="U2354" s="13">
        <f t="shared" si="184"/>
        <v>42161.633703703701</v>
      </c>
    </row>
    <row r="2355" spans="1:21" ht="43.5" x14ac:dyDescent="0.3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>
        <f t="shared" si="180"/>
        <v>0</v>
      </c>
      <c r="P2355">
        <f t="shared" si="181"/>
        <v>0</v>
      </c>
      <c r="Q2355" s="16" t="e">
        <f t="shared" si="182"/>
        <v>#DIV/0!</v>
      </c>
      <c r="R2355" s="9" t="s">
        <v>8324</v>
      </c>
      <c r="S2355" t="s">
        <v>8325</v>
      </c>
      <c r="T2355" s="13">
        <f t="shared" si="183"/>
        <v>42103.676180555558</v>
      </c>
      <c r="U2355" s="13">
        <f t="shared" si="184"/>
        <v>42115.676180555558</v>
      </c>
    </row>
    <row r="2356" spans="1:21" ht="43.5" x14ac:dyDescent="0.3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>
        <f t="shared" si="180"/>
        <v>7.1428571428571425E-2</v>
      </c>
      <c r="P2356">
        <f t="shared" si="181"/>
        <v>1</v>
      </c>
      <c r="Q2356" s="16">
        <f t="shared" si="182"/>
        <v>25</v>
      </c>
      <c r="R2356" s="9" t="s">
        <v>8324</v>
      </c>
      <c r="S2356" t="s">
        <v>8325</v>
      </c>
      <c r="T2356" s="13">
        <f t="shared" si="183"/>
        <v>41954.722916666666</v>
      </c>
      <c r="U2356" s="13">
        <f t="shared" si="184"/>
        <v>42014.722916666666</v>
      </c>
    </row>
    <row r="2357" spans="1:21" ht="43.5" x14ac:dyDescent="0.3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>
        <f t="shared" si="180"/>
        <v>0.6875</v>
      </c>
      <c r="P2357">
        <f t="shared" si="181"/>
        <v>1</v>
      </c>
      <c r="Q2357" s="16">
        <f t="shared" si="182"/>
        <v>27.5</v>
      </c>
      <c r="R2357" s="9" t="s">
        <v>8324</v>
      </c>
      <c r="S2357" t="s">
        <v>8325</v>
      </c>
      <c r="T2357" s="13">
        <f t="shared" si="183"/>
        <v>42096.918240740735</v>
      </c>
      <c r="U2357" s="13">
        <f t="shared" si="184"/>
        <v>42126.918240740735</v>
      </c>
    </row>
    <row r="2358" spans="1:21" ht="29" x14ac:dyDescent="0.3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>
        <f t="shared" si="180"/>
        <v>0</v>
      </c>
      <c r="P2358">
        <f t="shared" si="181"/>
        <v>0</v>
      </c>
      <c r="Q2358" s="16" t="e">
        <f t="shared" si="182"/>
        <v>#DIV/0!</v>
      </c>
      <c r="R2358" s="9" t="s">
        <v>8324</v>
      </c>
      <c r="S2358" t="s">
        <v>8325</v>
      </c>
      <c r="T2358" s="13">
        <f t="shared" si="183"/>
        <v>42130.78361111111</v>
      </c>
      <c r="U2358" s="13">
        <f t="shared" si="184"/>
        <v>42160.78361111111</v>
      </c>
    </row>
    <row r="2359" spans="1:21" ht="43.5" x14ac:dyDescent="0.3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>
        <f t="shared" si="180"/>
        <v>0</v>
      </c>
      <c r="P2359">
        <f t="shared" si="181"/>
        <v>0</v>
      </c>
      <c r="Q2359" s="16" t="e">
        <f t="shared" si="182"/>
        <v>#DIV/0!</v>
      </c>
      <c r="R2359" s="9" t="s">
        <v>8324</v>
      </c>
      <c r="S2359" t="s">
        <v>8325</v>
      </c>
      <c r="T2359" s="13">
        <f t="shared" si="183"/>
        <v>42264.620115740734</v>
      </c>
      <c r="U2359" s="13">
        <f t="shared" si="184"/>
        <v>42294.620115740734</v>
      </c>
    </row>
    <row r="2360" spans="1:21" ht="43.5" x14ac:dyDescent="0.3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>
        <f t="shared" si="180"/>
        <v>0</v>
      </c>
      <c r="P2360">
        <f t="shared" si="181"/>
        <v>0</v>
      </c>
      <c r="Q2360" s="16" t="e">
        <f t="shared" si="182"/>
        <v>#DIV/0!</v>
      </c>
      <c r="R2360" s="9" t="s">
        <v>8324</v>
      </c>
      <c r="S2360" t="s">
        <v>8325</v>
      </c>
      <c r="T2360" s="13">
        <f t="shared" si="183"/>
        <v>41978.930972222224</v>
      </c>
      <c r="U2360" s="13">
        <f t="shared" si="184"/>
        <v>42035.027083333334</v>
      </c>
    </row>
    <row r="2361" spans="1:21" ht="43.5" x14ac:dyDescent="0.3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>
        <f t="shared" si="180"/>
        <v>14.680000000000001</v>
      </c>
      <c r="P2361">
        <f t="shared" si="181"/>
        <v>15</v>
      </c>
      <c r="Q2361" s="16">
        <f t="shared" si="182"/>
        <v>367</v>
      </c>
      <c r="R2361" s="9" t="s">
        <v>8324</v>
      </c>
      <c r="S2361" t="s">
        <v>8325</v>
      </c>
      <c r="T2361" s="13">
        <f t="shared" si="183"/>
        <v>42159.649583333332</v>
      </c>
      <c r="U2361" s="13">
        <f t="shared" si="184"/>
        <v>42219.649583333332</v>
      </c>
    </row>
    <row r="2362" spans="1:21" ht="43.5" x14ac:dyDescent="0.3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>
        <f t="shared" si="180"/>
        <v>0.04</v>
      </c>
      <c r="P2362">
        <f t="shared" si="181"/>
        <v>1</v>
      </c>
      <c r="Q2362" s="16">
        <f t="shared" si="182"/>
        <v>2</v>
      </c>
      <c r="R2362" s="9" t="s">
        <v>8324</v>
      </c>
      <c r="S2362" t="s">
        <v>8325</v>
      </c>
      <c r="T2362" s="13">
        <f t="shared" si="183"/>
        <v>42377.70694444445</v>
      </c>
      <c r="U2362" s="13">
        <f t="shared" si="184"/>
        <v>42407.70694444445</v>
      </c>
    </row>
    <row r="2363" spans="1:21" ht="58" x14ac:dyDescent="0.3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>
        <f t="shared" si="180"/>
        <v>0</v>
      </c>
      <c r="P2363">
        <f t="shared" si="181"/>
        <v>0</v>
      </c>
      <c r="Q2363" s="16" t="e">
        <f t="shared" si="182"/>
        <v>#DIV/0!</v>
      </c>
      <c r="R2363" s="9" t="s">
        <v>8324</v>
      </c>
      <c r="S2363" t="s">
        <v>8325</v>
      </c>
      <c r="T2363" s="13">
        <f t="shared" si="183"/>
        <v>42466.858888888892</v>
      </c>
      <c r="U2363" s="13">
        <f t="shared" si="184"/>
        <v>42490.916666666672</v>
      </c>
    </row>
    <row r="2364" spans="1:21" ht="43.5" x14ac:dyDescent="0.3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>
        <f t="shared" si="180"/>
        <v>28.571428571428569</v>
      </c>
      <c r="P2364">
        <f t="shared" si="181"/>
        <v>29</v>
      </c>
      <c r="Q2364" s="16">
        <f t="shared" si="182"/>
        <v>60</v>
      </c>
      <c r="R2364" s="9" t="s">
        <v>8324</v>
      </c>
      <c r="S2364" t="s">
        <v>8325</v>
      </c>
      <c r="T2364" s="13">
        <f t="shared" si="183"/>
        <v>41954.688310185185</v>
      </c>
      <c r="U2364" s="13">
        <f t="shared" si="184"/>
        <v>41984.688310185185</v>
      </c>
    </row>
    <row r="2365" spans="1:21" ht="58" x14ac:dyDescent="0.3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>
        <f t="shared" si="180"/>
        <v>0</v>
      </c>
      <c r="P2365">
        <f t="shared" si="181"/>
        <v>0</v>
      </c>
      <c r="Q2365" s="16" t="e">
        <f t="shared" si="182"/>
        <v>#DIV/0!</v>
      </c>
      <c r="R2365" s="9" t="s">
        <v>8324</v>
      </c>
      <c r="S2365" t="s">
        <v>8325</v>
      </c>
      <c r="T2365" s="13">
        <f t="shared" si="183"/>
        <v>42322.011574074073</v>
      </c>
      <c r="U2365" s="13">
        <f t="shared" si="184"/>
        <v>42367.011574074073</v>
      </c>
    </row>
    <row r="2366" spans="1:21" ht="29" x14ac:dyDescent="0.3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>
        <f t="shared" si="180"/>
        <v>0</v>
      </c>
      <c r="P2366">
        <f t="shared" si="181"/>
        <v>0</v>
      </c>
      <c r="Q2366" s="16" t="e">
        <f t="shared" si="182"/>
        <v>#DIV/0!</v>
      </c>
      <c r="R2366" s="9" t="s">
        <v>8324</v>
      </c>
      <c r="S2366" t="s">
        <v>8325</v>
      </c>
      <c r="T2366" s="13">
        <f t="shared" si="183"/>
        <v>42248.934675925921</v>
      </c>
      <c r="U2366" s="13">
        <f t="shared" si="184"/>
        <v>42303.934675925921</v>
      </c>
    </row>
    <row r="2367" spans="1:21" ht="43.5" x14ac:dyDescent="0.3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>
        <f t="shared" si="180"/>
        <v>0</v>
      </c>
      <c r="P2367">
        <f t="shared" si="181"/>
        <v>0</v>
      </c>
      <c r="Q2367" s="16" t="e">
        <f t="shared" si="182"/>
        <v>#DIV/0!</v>
      </c>
      <c r="R2367" s="9" t="s">
        <v>8324</v>
      </c>
      <c r="S2367" t="s">
        <v>8325</v>
      </c>
      <c r="T2367" s="13">
        <f t="shared" si="183"/>
        <v>42346.736400462964</v>
      </c>
      <c r="U2367" s="13">
        <f t="shared" si="184"/>
        <v>42386.958333333328</v>
      </c>
    </row>
    <row r="2368" spans="1:21" ht="43.5" x14ac:dyDescent="0.3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>
        <f t="shared" si="180"/>
        <v>10.52</v>
      </c>
      <c r="P2368">
        <f t="shared" si="181"/>
        <v>11</v>
      </c>
      <c r="Q2368" s="16">
        <f t="shared" si="182"/>
        <v>97.407407407407405</v>
      </c>
      <c r="R2368" s="9" t="s">
        <v>8324</v>
      </c>
      <c r="S2368" t="s">
        <v>8325</v>
      </c>
      <c r="T2368" s="13">
        <f t="shared" si="183"/>
        <v>42268.531631944439</v>
      </c>
      <c r="U2368" s="13">
        <f t="shared" si="184"/>
        <v>42298.531631944439</v>
      </c>
    </row>
    <row r="2369" spans="1:21" ht="43.5" x14ac:dyDescent="0.3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>
        <f t="shared" si="180"/>
        <v>1.34</v>
      </c>
      <c r="P2369">
        <f t="shared" si="181"/>
        <v>2</v>
      </c>
      <c r="Q2369" s="16">
        <f t="shared" si="182"/>
        <v>47.857142857142854</v>
      </c>
      <c r="R2369" s="9" t="s">
        <v>8324</v>
      </c>
      <c r="S2369" t="s">
        <v>8325</v>
      </c>
      <c r="T2369" s="13">
        <f t="shared" si="183"/>
        <v>42425.970092592594</v>
      </c>
      <c r="U2369" s="13">
        <f t="shared" si="184"/>
        <v>42485.928425925929</v>
      </c>
    </row>
    <row r="2370" spans="1:21" ht="43.5" x14ac:dyDescent="0.3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>
        <f t="shared" si="180"/>
        <v>0.25</v>
      </c>
      <c r="P2370">
        <f t="shared" si="181"/>
        <v>1</v>
      </c>
      <c r="Q2370" s="16">
        <f t="shared" si="182"/>
        <v>50</v>
      </c>
      <c r="R2370" s="9" t="s">
        <v>8324</v>
      </c>
      <c r="S2370" t="s">
        <v>8325</v>
      </c>
      <c r="T2370" s="13">
        <f t="shared" si="183"/>
        <v>42063.721817129626</v>
      </c>
      <c r="U2370" s="13">
        <f t="shared" si="184"/>
        <v>42108.680150462969</v>
      </c>
    </row>
    <row r="2371" spans="1:21" ht="43.5" x14ac:dyDescent="0.3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>
        <f t="shared" ref="O2371:O2434" si="185">((E2371)/(D2371))*100</f>
        <v>0</v>
      </c>
      <c r="P2371">
        <f t="shared" ref="P2371:P2434" si="186">ROUNDUP(O2371,0)</f>
        <v>0</v>
      </c>
      <c r="Q2371" s="16" t="e">
        <f t="shared" ref="Q2371:Q2434" si="187">E2371/L2371</f>
        <v>#DIV/0!</v>
      </c>
      <c r="R2371" s="9" t="s">
        <v>8324</v>
      </c>
      <c r="S2371" t="s">
        <v>8325</v>
      </c>
      <c r="T2371" s="13">
        <f t="shared" ref="T2371:T2434" si="188">(((J2371/60)/60)/24)+DATE(1970,1,1)</f>
        <v>42380.812627314815</v>
      </c>
      <c r="U2371" s="13">
        <f t="shared" ref="U2371:U2434" si="189">(((I2371/60)/60)/24)+DATE(1970,1,1)</f>
        <v>42410.812627314815</v>
      </c>
    </row>
    <row r="2372" spans="1:21" ht="43.5" x14ac:dyDescent="0.3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>
        <f t="shared" si="185"/>
        <v>0.32800000000000001</v>
      </c>
      <c r="P2372">
        <f t="shared" si="186"/>
        <v>1</v>
      </c>
      <c r="Q2372" s="16">
        <f t="shared" si="187"/>
        <v>20.5</v>
      </c>
      <c r="R2372" s="9" t="s">
        <v>8324</v>
      </c>
      <c r="S2372" t="s">
        <v>8325</v>
      </c>
      <c r="T2372" s="13">
        <f t="shared" si="188"/>
        <v>41961.18913194444</v>
      </c>
      <c r="U2372" s="13">
        <f t="shared" si="189"/>
        <v>41991.18913194444</v>
      </c>
    </row>
    <row r="2373" spans="1:21" ht="43.5" x14ac:dyDescent="0.3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>
        <f t="shared" si="185"/>
        <v>0</v>
      </c>
      <c r="P2373">
        <f t="shared" si="186"/>
        <v>0</v>
      </c>
      <c r="Q2373" s="16" t="e">
        <f t="shared" si="187"/>
        <v>#DIV/0!</v>
      </c>
      <c r="R2373" s="9" t="s">
        <v>8324</v>
      </c>
      <c r="S2373" t="s">
        <v>8325</v>
      </c>
      <c r="T2373" s="13">
        <f t="shared" si="188"/>
        <v>42150.777731481481</v>
      </c>
      <c r="U2373" s="13">
        <f t="shared" si="189"/>
        <v>42180.777731481481</v>
      </c>
    </row>
    <row r="2374" spans="1:21" ht="43.5" x14ac:dyDescent="0.3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>
        <f t="shared" si="185"/>
        <v>3.2727272727272729</v>
      </c>
      <c r="P2374">
        <f t="shared" si="186"/>
        <v>4</v>
      </c>
      <c r="Q2374" s="16">
        <f t="shared" si="187"/>
        <v>30</v>
      </c>
      <c r="R2374" s="9" t="s">
        <v>8324</v>
      </c>
      <c r="S2374" t="s">
        <v>8325</v>
      </c>
      <c r="T2374" s="13">
        <f t="shared" si="188"/>
        <v>42088.069108796291</v>
      </c>
      <c r="U2374" s="13">
        <f t="shared" si="189"/>
        <v>42118.069108796291</v>
      </c>
    </row>
    <row r="2375" spans="1:21" ht="29" x14ac:dyDescent="0.3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>
        <f t="shared" si="185"/>
        <v>5.8823529411764705E-3</v>
      </c>
      <c r="P2375">
        <f t="shared" si="186"/>
        <v>1</v>
      </c>
      <c r="Q2375" s="16">
        <f t="shared" si="187"/>
        <v>50</v>
      </c>
      <c r="R2375" s="9" t="s">
        <v>8324</v>
      </c>
      <c r="S2375" t="s">
        <v>8325</v>
      </c>
      <c r="T2375" s="13">
        <f t="shared" si="188"/>
        <v>42215.662314814821</v>
      </c>
      <c r="U2375" s="13">
        <f t="shared" si="189"/>
        <v>42245.662314814821</v>
      </c>
    </row>
    <row r="2376" spans="1:21" ht="58" x14ac:dyDescent="0.3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>
        <f t="shared" si="185"/>
        <v>4.5454545454545456E-2</v>
      </c>
      <c r="P2376">
        <f t="shared" si="186"/>
        <v>1</v>
      </c>
      <c r="Q2376" s="16">
        <f t="shared" si="187"/>
        <v>10</v>
      </c>
      <c r="R2376" s="9" t="s">
        <v>8324</v>
      </c>
      <c r="S2376" t="s">
        <v>8325</v>
      </c>
      <c r="T2376" s="13">
        <f t="shared" si="188"/>
        <v>42017.843287037031</v>
      </c>
      <c r="U2376" s="13">
        <f t="shared" si="189"/>
        <v>42047.843287037031</v>
      </c>
    </row>
    <row r="2377" spans="1:21" ht="43.5" x14ac:dyDescent="0.3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>
        <f t="shared" si="185"/>
        <v>0</v>
      </c>
      <c r="P2377">
        <f t="shared" si="186"/>
        <v>0</v>
      </c>
      <c r="Q2377" s="16" t="e">
        <f t="shared" si="187"/>
        <v>#DIV/0!</v>
      </c>
      <c r="R2377" s="9" t="s">
        <v>8324</v>
      </c>
      <c r="S2377" t="s">
        <v>8325</v>
      </c>
      <c r="T2377" s="13">
        <f t="shared" si="188"/>
        <v>42592.836076388892</v>
      </c>
      <c r="U2377" s="13">
        <f t="shared" si="189"/>
        <v>42622.836076388892</v>
      </c>
    </row>
    <row r="2378" spans="1:21" ht="43.5" x14ac:dyDescent="0.3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>
        <f t="shared" si="185"/>
        <v>10.877666666666666</v>
      </c>
      <c r="P2378">
        <f t="shared" si="186"/>
        <v>11</v>
      </c>
      <c r="Q2378" s="16">
        <f t="shared" si="187"/>
        <v>81.582499999999996</v>
      </c>
      <c r="R2378" s="9" t="s">
        <v>8324</v>
      </c>
      <c r="S2378" t="s">
        <v>8325</v>
      </c>
      <c r="T2378" s="13">
        <f t="shared" si="188"/>
        <v>42318.925532407404</v>
      </c>
      <c r="U2378" s="13">
        <f t="shared" si="189"/>
        <v>42348.925532407404</v>
      </c>
    </row>
    <row r="2379" spans="1:21" ht="43.5" x14ac:dyDescent="0.3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>
        <f t="shared" si="185"/>
        <v>0</v>
      </c>
      <c r="P2379">
        <f t="shared" si="186"/>
        <v>0</v>
      </c>
      <c r="Q2379" s="16" t="e">
        <f t="shared" si="187"/>
        <v>#DIV/0!</v>
      </c>
      <c r="R2379" s="9" t="s">
        <v>8324</v>
      </c>
      <c r="S2379" t="s">
        <v>8325</v>
      </c>
      <c r="T2379" s="13">
        <f t="shared" si="188"/>
        <v>42669.870173611111</v>
      </c>
      <c r="U2379" s="13">
        <f t="shared" si="189"/>
        <v>42699.911840277782</v>
      </c>
    </row>
    <row r="2380" spans="1:21" ht="43.5" x14ac:dyDescent="0.3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>
        <f t="shared" si="185"/>
        <v>0</v>
      </c>
      <c r="P2380">
        <f t="shared" si="186"/>
        <v>0</v>
      </c>
      <c r="Q2380" s="16" t="e">
        <f t="shared" si="187"/>
        <v>#DIV/0!</v>
      </c>
      <c r="R2380" s="9" t="s">
        <v>8324</v>
      </c>
      <c r="S2380" t="s">
        <v>8325</v>
      </c>
      <c r="T2380" s="13">
        <f t="shared" si="188"/>
        <v>42213.013078703705</v>
      </c>
      <c r="U2380" s="13">
        <f t="shared" si="189"/>
        <v>42242.013078703705</v>
      </c>
    </row>
    <row r="2381" spans="1:21" ht="29" x14ac:dyDescent="0.3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>
        <f t="shared" si="185"/>
        <v>0</v>
      </c>
      <c r="P2381">
        <f t="shared" si="186"/>
        <v>0</v>
      </c>
      <c r="Q2381" s="16" t="e">
        <f t="shared" si="187"/>
        <v>#DIV/0!</v>
      </c>
      <c r="R2381" s="9" t="s">
        <v>8324</v>
      </c>
      <c r="S2381" t="s">
        <v>8325</v>
      </c>
      <c r="T2381" s="13">
        <f t="shared" si="188"/>
        <v>42237.016388888893</v>
      </c>
      <c r="U2381" s="13">
        <f t="shared" si="189"/>
        <v>42282.016388888893</v>
      </c>
    </row>
    <row r="2382" spans="1:21" ht="43.5" x14ac:dyDescent="0.3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>
        <f t="shared" si="185"/>
        <v>0.36666666666666664</v>
      </c>
      <c r="P2382">
        <f t="shared" si="186"/>
        <v>1</v>
      </c>
      <c r="Q2382" s="16">
        <f t="shared" si="187"/>
        <v>18.333333333333332</v>
      </c>
      <c r="R2382" s="9" t="s">
        <v>8324</v>
      </c>
      <c r="S2382" t="s">
        <v>8325</v>
      </c>
      <c r="T2382" s="13">
        <f t="shared" si="188"/>
        <v>42248.793310185181</v>
      </c>
      <c r="U2382" s="13">
        <f t="shared" si="189"/>
        <v>42278.793310185181</v>
      </c>
    </row>
    <row r="2383" spans="1:21" ht="43.5" x14ac:dyDescent="0.3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>
        <f t="shared" si="185"/>
        <v>1.8193398957730169</v>
      </c>
      <c r="P2383">
        <f t="shared" si="186"/>
        <v>2</v>
      </c>
      <c r="Q2383" s="16">
        <f t="shared" si="187"/>
        <v>224.42857142857142</v>
      </c>
      <c r="R2383" s="9" t="s">
        <v>8324</v>
      </c>
      <c r="S2383" t="s">
        <v>8325</v>
      </c>
      <c r="T2383" s="13">
        <f t="shared" si="188"/>
        <v>42074.935740740737</v>
      </c>
      <c r="U2383" s="13">
        <f t="shared" si="189"/>
        <v>42104.935740740737</v>
      </c>
    </row>
    <row r="2384" spans="1:21" ht="58" x14ac:dyDescent="0.3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>
        <f t="shared" si="185"/>
        <v>2.5</v>
      </c>
      <c r="P2384">
        <f t="shared" si="186"/>
        <v>3</v>
      </c>
      <c r="Q2384" s="16">
        <f t="shared" si="187"/>
        <v>37.5</v>
      </c>
      <c r="R2384" s="9" t="s">
        <v>8324</v>
      </c>
      <c r="S2384" t="s">
        <v>8325</v>
      </c>
      <c r="T2384" s="13">
        <f t="shared" si="188"/>
        <v>42195.187534722223</v>
      </c>
      <c r="U2384" s="13">
        <f t="shared" si="189"/>
        <v>42220.187534722223</v>
      </c>
    </row>
    <row r="2385" spans="1:21" ht="43.5" x14ac:dyDescent="0.3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>
        <f t="shared" si="185"/>
        <v>4.3499999999999996</v>
      </c>
      <c r="P2385">
        <f t="shared" si="186"/>
        <v>5</v>
      </c>
      <c r="Q2385" s="16">
        <f t="shared" si="187"/>
        <v>145</v>
      </c>
      <c r="R2385" s="9" t="s">
        <v>8324</v>
      </c>
      <c r="S2385" t="s">
        <v>8325</v>
      </c>
      <c r="T2385" s="13">
        <f t="shared" si="188"/>
        <v>42027.056793981479</v>
      </c>
      <c r="U2385" s="13">
        <f t="shared" si="189"/>
        <v>42057.056793981479</v>
      </c>
    </row>
    <row r="2386" spans="1:21" ht="58" x14ac:dyDescent="0.3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>
        <f t="shared" si="185"/>
        <v>0.8</v>
      </c>
      <c r="P2386">
        <f t="shared" si="186"/>
        <v>1</v>
      </c>
      <c r="Q2386" s="16">
        <f t="shared" si="187"/>
        <v>1</v>
      </c>
      <c r="R2386" s="9" t="s">
        <v>8324</v>
      </c>
      <c r="S2386" t="s">
        <v>8325</v>
      </c>
      <c r="T2386" s="13">
        <f t="shared" si="188"/>
        <v>41927.067627314813</v>
      </c>
      <c r="U2386" s="13">
        <f t="shared" si="189"/>
        <v>41957.109293981484</v>
      </c>
    </row>
    <row r="2387" spans="1:21" ht="43.5" x14ac:dyDescent="0.3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>
        <f t="shared" si="185"/>
        <v>1.2123076923076923</v>
      </c>
      <c r="P2387">
        <f t="shared" si="186"/>
        <v>2</v>
      </c>
      <c r="Q2387" s="16">
        <f t="shared" si="187"/>
        <v>112.57142857142857</v>
      </c>
      <c r="R2387" s="9" t="s">
        <v>8324</v>
      </c>
      <c r="S2387" t="s">
        <v>8325</v>
      </c>
      <c r="T2387" s="13">
        <f t="shared" si="188"/>
        <v>42191.70175925926</v>
      </c>
      <c r="U2387" s="13">
        <f t="shared" si="189"/>
        <v>42221.70175925926</v>
      </c>
    </row>
    <row r="2388" spans="1:21" ht="43.5" x14ac:dyDescent="0.3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>
        <f t="shared" si="185"/>
        <v>0</v>
      </c>
      <c r="P2388">
        <f t="shared" si="186"/>
        <v>0</v>
      </c>
      <c r="Q2388" s="16" t="e">
        <f t="shared" si="187"/>
        <v>#DIV/0!</v>
      </c>
      <c r="R2388" s="9" t="s">
        <v>8324</v>
      </c>
      <c r="S2388" t="s">
        <v>8325</v>
      </c>
      <c r="T2388" s="13">
        <f t="shared" si="188"/>
        <v>41954.838240740741</v>
      </c>
      <c r="U2388" s="13">
        <f t="shared" si="189"/>
        <v>42014.838240740741</v>
      </c>
    </row>
    <row r="2389" spans="1:21" ht="58" x14ac:dyDescent="0.3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>
        <f t="shared" si="185"/>
        <v>0.68399999999999994</v>
      </c>
      <c r="P2389">
        <f t="shared" si="186"/>
        <v>1</v>
      </c>
      <c r="Q2389" s="16">
        <f t="shared" si="187"/>
        <v>342</v>
      </c>
      <c r="R2389" s="9" t="s">
        <v>8324</v>
      </c>
      <c r="S2389" t="s">
        <v>8325</v>
      </c>
      <c r="T2389" s="13">
        <f t="shared" si="188"/>
        <v>42528.626620370371</v>
      </c>
      <c r="U2389" s="13">
        <f t="shared" si="189"/>
        <v>42573.626620370371</v>
      </c>
    </row>
    <row r="2390" spans="1:21" ht="43.5" x14ac:dyDescent="0.3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>
        <f t="shared" si="185"/>
        <v>1.2513513513513512</v>
      </c>
      <c r="P2390">
        <f t="shared" si="186"/>
        <v>2</v>
      </c>
      <c r="Q2390" s="16">
        <f t="shared" si="187"/>
        <v>57.875</v>
      </c>
      <c r="R2390" s="9" t="s">
        <v>8324</v>
      </c>
      <c r="S2390" t="s">
        <v>8325</v>
      </c>
      <c r="T2390" s="13">
        <f t="shared" si="188"/>
        <v>41989.853692129633</v>
      </c>
      <c r="U2390" s="13">
        <f t="shared" si="189"/>
        <v>42019.811805555553</v>
      </c>
    </row>
    <row r="2391" spans="1:21" ht="58" x14ac:dyDescent="0.3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>
        <f t="shared" si="185"/>
        <v>0.1875</v>
      </c>
      <c r="P2391">
        <f t="shared" si="186"/>
        <v>1</v>
      </c>
      <c r="Q2391" s="16">
        <f t="shared" si="187"/>
        <v>30</v>
      </c>
      <c r="R2391" s="9" t="s">
        <v>8324</v>
      </c>
      <c r="S2391" t="s">
        <v>8325</v>
      </c>
      <c r="T2391" s="13">
        <f t="shared" si="188"/>
        <v>42179.653379629628</v>
      </c>
      <c r="U2391" s="13">
        <f t="shared" si="189"/>
        <v>42210.915972222225</v>
      </c>
    </row>
    <row r="2392" spans="1:21" ht="43.5" x14ac:dyDescent="0.3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>
        <f t="shared" si="185"/>
        <v>0</v>
      </c>
      <c r="P2392">
        <f t="shared" si="186"/>
        <v>0</v>
      </c>
      <c r="Q2392" s="16" t="e">
        <f t="shared" si="187"/>
        <v>#DIV/0!</v>
      </c>
      <c r="R2392" s="9" t="s">
        <v>8324</v>
      </c>
      <c r="S2392" t="s">
        <v>8325</v>
      </c>
      <c r="T2392" s="13">
        <f t="shared" si="188"/>
        <v>41968.262314814812</v>
      </c>
      <c r="U2392" s="13">
        <f t="shared" si="189"/>
        <v>42008.262314814812</v>
      </c>
    </row>
    <row r="2393" spans="1:21" ht="29" x14ac:dyDescent="0.3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>
        <f t="shared" si="185"/>
        <v>0.125</v>
      </c>
      <c r="P2393">
        <f t="shared" si="186"/>
        <v>1</v>
      </c>
      <c r="Q2393" s="16">
        <f t="shared" si="187"/>
        <v>25</v>
      </c>
      <c r="R2393" s="9" t="s">
        <v>8324</v>
      </c>
      <c r="S2393" t="s">
        <v>8325</v>
      </c>
      <c r="T2393" s="13">
        <f t="shared" si="188"/>
        <v>42064.794490740736</v>
      </c>
      <c r="U2393" s="13">
        <f t="shared" si="189"/>
        <v>42094.752824074079</v>
      </c>
    </row>
    <row r="2394" spans="1:21" ht="58" x14ac:dyDescent="0.3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>
        <f t="shared" si="185"/>
        <v>0</v>
      </c>
      <c r="P2394">
        <f t="shared" si="186"/>
        <v>0</v>
      </c>
      <c r="Q2394" s="16" t="e">
        <f t="shared" si="187"/>
        <v>#DIV/0!</v>
      </c>
      <c r="R2394" s="9" t="s">
        <v>8324</v>
      </c>
      <c r="S2394" t="s">
        <v>8325</v>
      </c>
      <c r="T2394" s="13">
        <f t="shared" si="188"/>
        <v>42276.120636574073</v>
      </c>
      <c r="U2394" s="13">
        <f t="shared" si="189"/>
        <v>42306.120636574073</v>
      </c>
    </row>
    <row r="2395" spans="1:21" ht="43.5" x14ac:dyDescent="0.3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>
        <f t="shared" si="185"/>
        <v>0.05</v>
      </c>
      <c r="P2395">
        <f t="shared" si="186"/>
        <v>1</v>
      </c>
      <c r="Q2395" s="16">
        <f t="shared" si="187"/>
        <v>50</v>
      </c>
      <c r="R2395" s="9" t="s">
        <v>8324</v>
      </c>
      <c r="S2395" t="s">
        <v>8325</v>
      </c>
      <c r="T2395" s="13">
        <f t="shared" si="188"/>
        <v>42194.648344907408</v>
      </c>
      <c r="U2395" s="13">
        <f t="shared" si="189"/>
        <v>42224.648344907408</v>
      </c>
    </row>
    <row r="2396" spans="1:21" ht="43.5" x14ac:dyDescent="0.3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>
        <f t="shared" si="185"/>
        <v>0.06</v>
      </c>
      <c r="P2396">
        <f t="shared" si="186"/>
        <v>1</v>
      </c>
      <c r="Q2396" s="16">
        <f t="shared" si="187"/>
        <v>1.5</v>
      </c>
      <c r="R2396" s="9" t="s">
        <v>8324</v>
      </c>
      <c r="S2396" t="s">
        <v>8325</v>
      </c>
      <c r="T2396" s="13">
        <f t="shared" si="188"/>
        <v>42031.362187499995</v>
      </c>
      <c r="U2396" s="13">
        <f t="shared" si="189"/>
        <v>42061.362187499995</v>
      </c>
    </row>
    <row r="2397" spans="1:21" ht="43.5" x14ac:dyDescent="0.3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>
        <f t="shared" si="185"/>
        <v>0</v>
      </c>
      <c r="P2397">
        <f t="shared" si="186"/>
        <v>0</v>
      </c>
      <c r="Q2397" s="16" t="e">
        <f t="shared" si="187"/>
        <v>#DIV/0!</v>
      </c>
      <c r="R2397" s="9" t="s">
        <v>8324</v>
      </c>
      <c r="S2397" t="s">
        <v>8325</v>
      </c>
      <c r="T2397" s="13">
        <f t="shared" si="188"/>
        <v>42717.121377314819</v>
      </c>
      <c r="U2397" s="13">
        <f t="shared" si="189"/>
        <v>42745.372916666667</v>
      </c>
    </row>
    <row r="2398" spans="1:21" ht="43.5" x14ac:dyDescent="0.3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>
        <f t="shared" si="185"/>
        <v>0.2</v>
      </c>
      <c r="P2398">
        <f t="shared" si="186"/>
        <v>1</v>
      </c>
      <c r="Q2398" s="16">
        <f t="shared" si="187"/>
        <v>10</v>
      </c>
      <c r="R2398" s="9" t="s">
        <v>8324</v>
      </c>
      <c r="S2398" t="s">
        <v>8325</v>
      </c>
      <c r="T2398" s="13">
        <f t="shared" si="188"/>
        <v>42262.849050925928</v>
      </c>
      <c r="U2398" s="13">
        <f t="shared" si="189"/>
        <v>42292.849050925928</v>
      </c>
    </row>
    <row r="2399" spans="1:21" ht="43.5" x14ac:dyDescent="0.3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>
        <f t="shared" si="185"/>
        <v>0</v>
      </c>
      <c r="P2399">
        <f t="shared" si="186"/>
        <v>0</v>
      </c>
      <c r="Q2399" s="16" t="e">
        <f t="shared" si="187"/>
        <v>#DIV/0!</v>
      </c>
      <c r="R2399" s="9" t="s">
        <v>8324</v>
      </c>
      <c r="S2399" t="s">
        <v>8325</v>
      </c>
      <c r="T2399" s="13">
        <f t="shared" si="188"/>
        <v>41976.88490740741</v>
      </c>
      <c r="U2399" s="13">
        <f t="shared" si="189"/>
        <v>42006.88490740741</v>
      </c>
    </row>
    <row r="2400" spans="1:21" ht="43.5" x14ac:dyDescent="0.3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>
        <f t="shared" si="185"/>
        <v>0</v>
      </c>
      <c r="P2400">
        <f t="shared" si="186"/>
        <v>0</v>
      </c>
      <c r="Q2400" s="16" t="e">
        <f t="shared" si="187"/>
        <v>#DIV/0!</v>
      </c>
      <c r="R2400" s="9" t="s">
        <v>8324</v>
      </c>
      <c r="S2400" t="s">
        <v>8325</v>
      </c>
      <c r="T2400" s="13">
        <f t="shared" si="188"/>
        <v>42157.916481481487</v>
      </c>
      <c r="U2400" s="13">
        <f t="shared" si="189"/>
        <v>42187.916481481487</v>
      </c>
    </row>
    <row r="2401" spans="1:21" ht="43.5" x14ac:dyDescent="0.3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>
        <f t="shared" si="185"/>
        <v>0</v>
      </c>
      <c r="P2401">
        <f t="shared" si="186"/>
        <v>0</v>
      </c>
      <c r="Q2401" s="16" t="e">
        <f t="shared" si="187"/>
        <v>#DIV/0!</v>
      </c>
      <c r="R2401" s="9" t="s">
        <v>8324</v>
      </c>
      <c r="S2401" t="s">
        <v>8325</v>
      </c>
      <c r="T2401" s="13">
        <f t="shared" si="188"/>
        <v>41956.853078703702</v>
      </c>
      <c r="U2401" s="13">
        <f t="shared" si="189"/>
        <v>41991.853078703702</v>
      </c>
    </row>
    <row r="2402" spans="1:21" ht="43.5" x14ac:dyDescent="0.3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>
        <f t="shared" si="185"/>
        <v>0</v>
      </c>
      <c r="P2402">
        <f t="shared" si="186"/>
        <v>0</v>
      </c>
      <c r="Q2402" s="16" t="e">
        <f t="shared" si="187"/>
        <v>#DIV/0!</v>
      </c>
      <c r="R2402" s="9" t="s">
        <v>8324</v>
      </c>
      <c r="S2402" t="s">
        <v>8325</v>
      </c>
      <c r="T2402" s="13">
        <f t="shared" si="188"/>
        <v>42444.268101851849</v>
      </c>
      <c r="U2402" s="13">
        <f t="shared" si="189"/>
        <v>42474.268101851849</v>
      </c>
    </row>
    <row r="2403" spans="1:21" ht="43.5" x14ac:dyDescent="0.3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>
        <f t="shared" si="185"/>
        <v>0.71785714285714286</v>
      </c>
      <c r="P2403">
        <f t="shared" si="186"/>
        <v>1</v>
      </c>
      <c r="Q2403" s="16">
        <f t="shared" si="187"/>
        <v>22.333333333333332</v>
      </c>
      <c r="R2403" s="9" t="s">
        <v>8341</v>
      </c>
      <c r="S2403" t="s">
        <v>8342</v>
      </c>
      <c r="T2403" s="13">
        <f t="shared" si="188"/>
        <v>42374.822870370372</v>
      </c>
      <c r="U2403" s="13">
        <f t="shared" si="189"/>
        <v>42434.822870370372</v>
      </c>
    </row>
    <row r="2404" spans="1:21" ht="29" x14ac:dyDescent="0.3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>
        <f t="shared" si="185"/>
        <v>0.43333333333333329</v>
      </c>
      <c r="P2404">
        <f t="shared" si="186"/>
        <v>1</v>
      </c>
      <c r="Q2404" s="16">
        <f t="shared" si="187"/>
        <v>52</v>
      </c>
      <c r="R2404" s="9" t="s">
        <v>8341</v>
      </c>
      <c r="S2404" t="s">
        <v>8342</v>
      </c>
      <c r="T2404" s="13">
        <f t="shared" si="188"/>
        <v>42107.679756944446</v>
      </c>
      <c r="U2404" s="13">
        <f t="shared" si="189"/>
        <v>42137.679756944446</v>
      </c>
    </row>
    <row r="2405" spans="1:21" ht="43.5" x14ac:dyDescent="0.3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>
        <f t="shared" si="185"/>
        <v>16.833333333333332</v>
      </c>
      <c r="P2405">
        <f t="shared" si="186"/>
        <v>17</v>
      </c>
      <c r="Q2405" s="16">
        <f t="shared" si="187"/>
        <v>16.833333333333332</v>
      </c>
      <c r="R2405" s="9" t="s">
        <v>8341</v>
      </c>
      <c r="S2405" t="s">
        <v>8342</v>
      </c>
      <c r="T2405" s="13">
        <f t="shared" si="188"/>
        <v>42399.882615740738</v>
      </c>
      <c r="U2405" s="13">
        <f t="shared" si="189"/>
        <v>42459.840949074074</v>
      </c>
    </row>
    <row r="2406" spans="1:21" ht="43.5" x14ac:dyDescent="0.3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>
        <f t="shared" si="185"/>
        <v>0</v>
      </c>
      <c r="P2406">
        <f t="shared" si="186"/>
        <v>0</v>
      </c>
      <c r="Q2406" s="16" t="e">
        <f t="shared" si="187"/>
        <v>#DIV/0!</v>
      </c>
      <c r="R2406" s="9" t="s">
        <v>8341</v>
      </c>
      <c r="S2406" t="s">
        <v>8342</v>
      </c>
      <c r="T2406" s="13">
        <f t="shared" si="188"/>
        <v>42342.03943287037</v>
      </c>
      <c r="U2406" s="13">
        <f t="shared" si="189"/>
        <v>42372.03943287037</v>
      </c>
    </row>
    <row r="2407" spans="1:21" ht="43.5" x14ac:dyDescent="0.3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>
        <f t="shared" si="185"/>
        <v>22.52</v>
      </c>
      <c r="P2407">
        <f t="shared" si="186"/>
        <v>23</v>
      </c>
      <c r="Q2407" s="16">
        <f t="shared" si="187"/>
        <v>56.3</v>
      </c>
      <c r="R2407" s="9" t="s">
        <v>8341</v>
      </c>
      <c r="S2407" t="s">
        <v>8342</v>
      </c>
      <c r="T2407" s="13">
        <f t="shared" si="188"/>
        <v>42595.585358796292</v>
      </c>
      <c r="U2407" s="13">
        <f t="shared" si="189"/>
        <v>42616.585358796292</v>
      </c>
    </row>
    <row r="2408" spans="1:21" ht="43.5" x14ac:dyDescent="0.3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>
        <f t="shared" si="185"/>
        <v>41.384615384615387</v>
      </c>
      <c r="P2408">
        <f t="shared" si="186"/>
        <v>42</v>
      </c>
      <c r="Q2408" s="16">
        <f t="shared" si="187"/>
        <v>84.0625</v>
      </c>
      <c r="R2408" s="9" t="s">
        <v>8341</v>
      </c>
      <c r="S2408" t="s">
        <v>8342</v>
      </c>
      <c r="T2408" s="13">
        <f t="shared" si="188"/>
        <v>41983.110995370371</v>
      </c>
      <c r="U2408" s="13">
        <f t="shared" si="189"/>
        <v>42023.110995370371</v>
      </c>
    </row>
    <row r="2409" spans="1:21" ht="58" x14ac:dyDescent="0.3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>
        <f t="shared" si="185"/>
        <v>25.259090909090908</v>
      </c>
      <c r="P2409">
        <f t="shared" si="186"/>
        <v>26</v>
      </c>
      <c r="Q2409" s="16">
        <f t="shared" si="187"/>
        <v>168.39393939393941</v>
      </c>
      <c r="R2409" s="9" t="s">
        <v>8341</v>
      </c>
      <c r="S2409" t="s">
        <v>8342</v>
      </c>
      <c r="T2409" s="13">
        <f t="shared" si="188"/>
        <v>42082.575555555552</v>
      </c>
      <c r="U2409" s="13">
        <f t="shared" si="189"/>
        <v>42105.25</v>
      </c>
    </row>
    <row r="2410" spans="1:21" ht="43.5" x14ac:dyDescent="0.3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>
        <f t="shared" si="185"/>
        <v>0.2</v>
      </c>
      <c r="P2410">
        <f t="shared" si="186"/>
        <v>1</v>
      </c>
      <c r="Q2410" s="16">
        <f t="shared" si="187"/>
        <v>15</v>
      </c>
      <c r="R2410" s="9" t="s">
        <v>8341</v>
      </c>
      <c r="S2410" t="s">
        <v>8342</v>
      </c>
      <c r="T2410" s="13">
        <f t="shared" si="188"/>
        <v>41919.140706018516</v>
      </c>
      <c r="U2410" s="13">
        <f t="shared" si="189"/>
        <v>41949.182372685187</v>
      </c>
    </row>
    <row r="2411" spans="1:21" ht="43.5" x14ac:dyDescent="0.3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>
        <f t="shared" si="185"/>
        <v>1.8399999999999999</v>
      </c>
      <c r="P2411">
        <f t="shared" si="186"/>
        <v>2</v>
      </c>
      <c r="Q2411" s="16">
        <f t="shared" si="187"/>
        <v>76.666666666666671</v>
      </c>
      <c r="R2411" s="9" t="s">
        <v>8341</v>
      </c>
      <c r="S2411" t="s">
        <v>8342</v>
      </c>
      <c r="T2411" s="13">
        <f t="shared" si="188"/>
        <v>42204.875868055555</v>
      </c>
      <c r="U2411" s="13">
        <f t="shared" si="189"/>
        <v>42234.875868055555</v>
      </c>
    </row>
    <row r="2412" spans="1:21" ht="58" x14ac:dyDescent="0.3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>
        <f t="shared" si="185"/>
        <v>0</v>
      </c>
      <c r="P2412">
        <f t="shared" si="186"/>
        <v>0</v>
      </c>
      <c r="Q2412" s="16" t="e">
        <f t="shared" si="187"/>
        <v>#DIV/0!</v>
      </c>
      <c r="R2412" s="9" t="s">
        <v>8341</v>
      </c>
      <c r="S2412" t="s">
        <v>8342</v>
      </c>
      <c r="T2412" s="13">
        <f t="shared" si="188"/>
        <v>42224.408275462964</v>
      </c>
      <c r="U2412" s="13">
        <f t="shared" si="189"/>
        <v>42254.408275462964</v>
      </c>
    </row>
    <row r="2413" spans="1:21" ht="58" x14ac:dyDescent="0.3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>
        <f t="shared" si="185"/>
        <v>0.60399999999999998</v>
      </c>
      <c r="P2413">
        <f t="shared" si="186"/>
        <v>1</v>
      </c>
      <c r="Q2413" s="16">
        <f t="shared" si="187"/>
        <v>50.333333333333336</v>
      </c>
      <c r="R2413" s="9" t="s">
        <v>8341</v>
      </c>
      <c r="S2413" t="s">
        <v>8342</v>
      </c>
      <c r="T2413" s="13">
        <f t="shared" si="188"/>
        <v>42211.732430555552</v>
      </c>
      <c r="U2413" s="13">
        <f t="shared" si="189"/>
        <v>42241.732430555552</v>
      </c>
    </row>
    <row r="2414" spans="1:21" ht="58" x14ac:dyDescent="0.3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>
        <f t="shared" si="185"/>
        <v>0</v>
      </c>
      <c r="P2414">
        <f t="shared" si="186"/>
        <v>0</v>
      </c>
      <c r="Q2414" s="16" t="e">
        <f t="shared" si="187"/>
        <v>#DIV/0!</v>
      </c>
      <c r="R2414" s="9" t="s">
        <v>8341</v>
      </c>
      <c r="S2414" t="s">
        <v>8342</v>
      </c>
      <c r="T2414" s="13">
        <f t="shared" si="188"/>
        <v>42655.736956018518</v>
      </c>
      <c r="U2414" s="13">
        <f t="shared" si="189"/>
        <v>42700.778622685189</v>
      </c>
    </row>
    <row r="2415" spans="1:21" ht="43.5" x14ac:dyDescent="0.3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>
        <f t="shared" si="185"/>
        <v>0.83333333333333337</v>
      </c>
      <c r="P2415">
        <f t="shared" si="186"/>
        <v>1</v>
      </c>
      <c r="Q2415" s="16">
        <f t="shared" si="187"/>
        <v>8.3333333333333339</v>
      </c>
      <c r="R2415" s="9" t="s">
        <v>8341</v>
      </c>
      <c r="S2415" t="s">
        <v>8342</v>
      </c>
      <c r="T2415" s="13">
        <f t="shared" si="188"/>
        <v>41760.10974537037</v>
      </c>
      <c r="U2415" s="13">
        <f t="shared" si="189"/>
        <v>41790.979166666664</v>
      </c>
    </row>
    <row r="2416" spans="1:21" ht="43.5" x14ac:dyDescent="0.3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>
        <f t="shared" si="185"/>
        <v>3.0666666666666664</v>
      </c>
      <c r="P2416">
        <f t="shared" si="186"/>
        <v>4</v>
      </c>
      <c r="Q2416" s="16">
        <f t="shared" si="187"/>
        <v>35.384615384615387</v>
      </c>
      <c r="R2416" s="9" t="s">
        <v>8341</v>
      </c>
      <c r="S2416" t="s">
        <v>8342</v>
      </c>
      <c r="T2416" s="13">
        <f t="shared" si="188"/>
        <v>42198.695138888885</v>
      </c>
      <c r="U2416" s="13">
        <f t="shared" si="189"/>
        <v>42238.165972222225</v>
      </c>
    </row>
    <row r="2417" spans="1:21" ht="43.5" x14ac:dyDescent="0.3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>
        <f t="shared" si="185"/>
        <v>0.55833333333333335</v>
      </c>
      <c r="P2417">
        <f t="shared" si="186"/>
        <v>1</v>
      </c>
      <c r="Q2417" s="16">
        <f t="shared" si="187"/>
        <v>55.833333333333336</v>
      </c>
      <c r="R2417" s="9" t="s">
        <v>8341</v>
      </c>
      <c r="S2417" t="s">
        <v>8342</v>
      </c>
      <c r="T2417" s="13">
        <f t="shared" si="188"/>
        <v>42536.862800925926</v>
      </c>
      <c r="U2417" s="13">
        <f t="shared" si="189"/>
        <v>42566.862800925926</v>
      </c>
    </row>
    <row r="2418" spans="1:21" ht="43.5" x14ac:dyDescent="0.3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>
        <f t="shared" si="185"/>
        <v>2.5000000000000001E-2</v>
      </c>
      <c r="P2418">
        <f t="shared" si="186"/>
        <v>1</v>
      </c>
      <c r="Q2418" s="16">
        <f t="shared" si="187"/>
        <v>5</v>
      </c>
      <c r="R2418" s="9" t="s">
        <v>8341</v>
      </c>
      <c r="S2418" t="s">
        <v>8342</v>
      </c>
      <c r="T2418" s="13">
        <f t="shared" si="188"/>
        <v>42019.737766203703</v>
      </c>
      <c r="U2418" s="13">
        <f t="shared" si="189"/>
        <v>42077.625</v>
      </c>
    </row>
    <row r="2419" spans="1:21" ht="43.5" x14ac:dyDescent="0.3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>
        <f t="shared" si="185"/>
        <v>0</v>
      </c>
      <c r="P2419">
        <f t="shared" si="186"/>
        <v>0</v>
      </c>
      <c r="Q2419" s="16" t="e">
        <f t="shared" si="187"/>
        <v>#DIV/0!</v>
      </c>
      <c r="R2419" s="9" t="s">
        <v>8341</v>
      </c>
      <c r="S2419" t="s">
        <v>8342</v>
      </c>
      <c r="T2419" s="13">
        <f t="shared" si="188"/>
        <v>41831.884108796294</v>
      </c>
      <c r="U2419" s="13">
        <f t="shared" si="189"/>
        <v>41861.884108796294</v>
      </c>
    </row>
    <row r="2420" spans="1:21" x14ac:dyDescent="0.3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>
        <f t="shared" si="185"/>
        <v>0.02</v>
      </c>
      <c r="P2420">
        <f t="shared" si="186"/>
        <v>1</v>
      </c>
      <c r="Q2420" s="16">
        <f t="shared" si="187"/>
        <v>1</v>
      </c>
      <c r="R2420" s="9" t="s">
        <v>8341</v>
      </c>
      <c r="S2420" t="s">
        <v>8342</v>
      </c>
      <c r="T2420" s="13">
        <f t="shared" si="188"/>
        <v>42027.856990740736</v>
      </c>
      <c r="U2420" s="13">
        <f t="shared" si="189"/>
        <v>42087.815324074079</v>
      </c>
    </row>
    <row r="2421" spans="1:21" ht="58" x14ac:dyDescent="0.3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>
        <f t="shared" si="185"/>
        <v>0</v>
      </c>
      <c r="P2421">
        <f t="shared" si="186"/>
        <v>0</v>
      </c>
      <c r="Q2421" s="16" t="e">
        <f t="shared" si="187"/>
        <v>#DIV/0!</v>
      </c>
      <c r="R2421" s="9" t="s">
        <v>8341</v>
      </c>
      <c r="S2421" t="s">
        <v>8342</v>
      </c>
      <c r="T2421" s="13">
        <f t="shared" si="188"/>
        <v>41993.738298611104</v>
      </c>
      <c r="U2421" s="13">
        <f t="shared" si="189"/>
        <v>42053.738298611104</v>
      </c>
    </row>
    <row r="2422" spans="1:21" ht="43.5" x14ac:dyDescent="0.3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>
        <f t="shared" si="185"/>
        <v>14.825133372851216</v>
      </c>
      <c r="P2422">
        <f t="shared" si="186"/>
        <v>15</v>
      </c>
      <c r="Q2422" s="16">
        <f t="shared" si="187"/>
        <v>69.472222222222229</v>
      </c>
      <c r="R2422" s="9" t="s">
        <v>8341</v>
      </c>
      <c r="S2422" t="s">
        <v>8342</v>
      </c>
      <c r="T2422" s="13">
        <f t="shared" si="188"/>
        <v>41893.028877314813</v>
      </c>
      <c r="U2422" s="13">
        <f t="shared" si="189"/>
        <v>41953.070543981477</v>
      </c>
    </row>
    <row r="2423" spans="1:21" ht="29" x14ac:dyDescent="0.3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>
        <f t="shared" si="185"/>
        <v>1.6666666666666666E-2</v>
      </c>
      <c r="P2423">
        <f t="shared" si="186"/>
        <v>1</v>
      </c>
      <c r="Q2423" s="16">
        <f t="shared" si="187"/>
        <v>1</v>
      </c>
      <c r="R2423" s="9" t="s">
        <v>8341</v>
      </c>
      <c r="S2423" t="s">
        <v>8342</v>
      </c>
      <c r="T2423" s="13">
        <f t="shared" si="188"/>
        <v>42026.687453703707</v>
      </c>
      <c r="U2423" s="13">
        <f t="shared" si="189"/>
        <v>42056.687453703707</v>
      </c>
    </row>
    <row r="2424" spans="1:21" ht="29" x14ac:dyDescent="0.3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>
        <f t="shared" si="185"/>
        <v>0.2</v>
      </c>
      <c r="P2424">
        <f t="shared" si="186"/>
        <v>1</v>
      </c>
      <c r="Q2424" s="16">
        <f t="shared" si="187"/>
        <v>1</v>
      </c>
      <c r="R2424" s="9" t="s">
        <v>8341</v>
      </c>
      <c r="S2424" t="s">
        <v>8342</v>
      </c>
      <c r="T2424" s="13">
        <f t="shared" si="188"/>
        <v>42044.724953703699</v>
      </c>
      <c r="U2424" s="13">
        <f t="shared" si="189"/>
        <v>42074.683287037042</v>
      </c>
    </row>
    <row r="2425" spans="1:21" ht="43.5" x14ac:dyDescent="0.3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>
        <f t="shared" si="185"/>
        <v>1.3333333333333334E-2</v>
      </c>
      <c r="P2425">
        <f t="shared" si="186"/>
        <v>1</v>
      </c>
      <c r="Q2425" s="16">
        <f t="shared" si="187"/>
        <v>8</v>
      </c>
      <c r="R2425" s="9" t="s">
        <v>8341</v>
      </c>
      <c r="S2425" t="s">
        <v>8342</v>
      </c>
      <c r="T2425" s="13">
        <f t="shared" si="188"/>
        <v>41974.704745370371</v>
      </c>
      <c r="U2425" s="13">
        <f t="shared" si="189"/>
        <v>42004.704745370371</v>
      </c>
    </row>
    <row r="2426" spans="1:21" ht="29" x14ac:dyDescent="0.3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>
        <f t="shared" si="185"/>
        <v>1.24</v>
      </c>
      <c r="P2426">
        <f t="shared" si="186"/>
        <v>2</v>
      </c>
      <c r="Q2426" s="16">
        <f t="shared" si="187"/>
        <v>34.444444444444443</v>
      </c>
      <c r="R2426" s="9" t="s">
        <v>8341</v>
      </c>
      <c r="S2426" t="s">
        <v>8342</v>
      </c>
      <c r="T2426" s="13">
        <f t="shared" si="188"/>
        <v>41909.892453703702</v>
      </c>
      <c r="U2426" s="13">
        <f t="shared" si="189"/>
        <v>41939.892453703702</v>
      </c>
    </row>
    <row r="2427" spans="1:21" ht="58" x14ac:dyDescent="0.3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>
        <f t="shared" si="185"/>
        <v>2.8571428571428574E-2</v>
      </c>
      <c r="P2427">
        <f t="shared" si="186"/>
        <v>1</v>
      </c>
      <c r="Q2427" s="16">
        <f t="shared" si="187"/>
        <v>1</v>
      </c>
      <c r="R2427" s="9" t="s">
        <v>8341</v>
      </c>
      <c r="S2427" t="s">
        <v>8342</v>
      </c>
      <c r="T2427" s="13">
        <f t="shared" si="188"/>
        <v>42502.913761574076</v>
      </c>
      <c r="U2427" s="13">
        <f t="shared" si="189"/>
        <v>42517.919444444444</v>
      </c>
    </row>
    <row r="2428" spans="1:21" ht="43.5" x14ac:dyDescent="0.3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>
        <f t="shared" si="185"/>
        <v>0</v>
      </c>
      <c r="P2428">
        <f t="shared" si="186"/>
        <v>0</v>
      </c>
      <c r="Q2428" s="16" t="e">
        <f t="shared" si="187"/>
        <v>#DIV/0!</v>
      </c>
      <c r="R2428" s="9" t="s">
        <v>8341</v>
      </c>
      <c r="S2428" t="s">
        <v>8342</v>
      </c>
      <c r="T2428" s="13">
        <f t="shared" si="188"/>
        <v>42164.170046296291</v>
      </c>
      <c r="U2428" s="13">
        <f t="shared" si="189"/>
        <v>42224.170046296291</v>
      </c>
    </row>
    <row r="2429" spans="1:21" ht="29" x14ac:dyDescent="0.3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>
        <f t="shared" si="185"/>
        <v>2E-3</v>
      </c>
      <c r="P2429">
        <f t="shared" si="186"/>
        <v>1</v>
      </c>
      <c r="Q2429" s="16">
        <f t="shared" si="187"/>
        <v>1</v>
      </c>
      <c r="R2429" s="9" t="s">
        <v>8341</v>
      </c>
      <c r="S2429" t="s">
        <v>8342</v>
      </c>
      <c r="T2429" s="13">
        <f t="shared" si="188"/>
        <v>42412.318668981476</v>
      </c>
      <c r="U2429" s="13">
        <f t="shared" si="189"/>
        <v>42452.277002314819</v>
      </c>
    </row>
    <row r="2430" spans="1:21" ht="29" x14ac:dyDescent="0.3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>
        <f t="shared" si="185"/>
        <v>2.8571428571428571E-3</v>
      </c>
      <c r="P2430">
        <f t="shared" si="186"/>
        <v>1</v>
      </c>
      <c r="Q2430" s="16">
        <f t="shared" si="187"/>
        <v>1</v>
      </c>
      <c r="R2430" s="9" t="s">
        <v>8341</v>
      </c>
      <c r="S2430" t="s">
        <v>8342</v>
      </c>
      <c r="T2430" s="13">
        <f t="shared" si="188"/>
        <v>42045.784155092595</v>
      </c>
      <c r="U2430" s="13">
        <f t="shared" si="189"/>
        <v>42075.742488425924</v>
      </c>
    </row>
    <row r="2431" spans="1:21" ht="43.5" x14ac:dyDescent="0.3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>
        <f t="shared" si="185"/>
        <v>1.4321428571428572</v>
      </c>
      <c r="P2431">
        <f t="shared" si="186"/>
        <v>2</v>
      </c>
      <c r="Q2431" s="16">
        <f t="shared" si="187"/>
        <v>501.25</v>
      </c>
      <c r="R2431" s="9" t="s">
        <v>8341</v>
      </c>
      <c r="S2431" t="s">
        <v>8342</v>
      </c>
      <c r="T2431" s="13">
        <f t="shared" si="188"/>
        <v>42734.879236111112</v>
      </c>
      <c r="U2431" s="13">
        <f t="shared" si="189"/>
        <v>42771.697222222225</v>
      </c>
    </row>
    <row r="2432" spans="1:21" ht="58" x14ac:dyDescent="0.3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>
        <f t="shared" si="185"/>
        <v>0.70000000000000007</v>
      </c>
      <c r="P2432">
        <f t="shared" si="186"/>
        <v>1</v>
      </c>
      <c r="Q2432" s="16">
        <f t="shared" si="187"/>
        <v>10.5</v>
      </c>
      <c r="R2432" s="9" t="s">
        <v>8341</v>
      </c>
      <c r="S2432" t="s">
        <v>8342</v>
      </c>
      <c r="T2432" s="13">
        <f t="shared" si="188"/>
        <v>42382.130833333329</v>
      </c>
      <c r="U2432" s="13">
        <f t="shared" si="189"/>
        <v>42412.130833333329</v>
      </c>
    </row>
    <row r="2433" spans="1:21" ht="29" x14ac:dyDescent="0.3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>
        <f t="shared" si="185"/>
        <v>2E-3</v>
      </c>
      <c r="P2433">
        <f t="shared" si="186"/>
        <v>1</v>
      </c>
      <c r="Q2433" s="16">
        <f t="shared" si="187"/>
        <v>1</v>
      </c>
      <c r="R2433" s="9" t="s">
        <v>8341</v>
      </c>
      <c r="S2433" t="s">
        <v>8342</v>
      </c>
      <c r="T2433" s="13">
        <f t="shared" si="188"/>
        <v>42489.099687499998</v>
      </c>
      <c r="U2433" s="13">
        <f t="shared" si="189"/>
        <v>42549.099687499998</v>
      </c>
    </row>
    <row r="2434" spans="1:21" ht="43.5" x14ac:dyDescent="0.3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>
        <f t="shared" si="185"/>
        <v>1.4285714285714287E-2</v>
      </c>
      <c r="P2434">
        <f t="shared" si="186"/>
        <v>1</v>
      </c>
      <c r="Q2434" s="16">
        <f t="shared" si="187"/>
        <v>1</v>
      </c>
      <c r="R2434" s="9" t="s">
        <v>8341</v>
      </c>
      <c r="S2434" t="s">
        <v>8342</v>
      </c>
      <c r="T2434" s="13">
        <f t="shared" si="188"/>
        <v>42041.218715277777</v>
      </c>
      <c r="U2434" s="13">
        <f t="shared" si="189"/>
        <v>42071.218715277777</v>
      </c>
    </row>
    <row r="2435" spans="1:21" ht="58" x14ac:dyDescent="0.3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>
        <f t="shared" ref="O2435:O2498" si="190">((E2435)/(D2435))*100</f>
        <v>0</v>
      </c>
      <c r="P2435">
        <f t="shared" ref="P2435:P2498" si="191">ROUNDUP(O2435,0)</f>
        <v>0</v>
      </c>
      <c r="Q2435" s="16" t="e">
        <f t="shared" ref="Q2435:Q2498" si="192">E2435/L2435</f>
        <v>#DIV/0!</v>
      </c>
      <c r="R2435" s="9" t="s">
        <v>8341</v>
      </c>
      <c r="S2435" t="s">
        <v>8342</v>
      </c>
      <c r="T2435" s="13">
        <f t="shared" ref="T2435:T2498" si="193">(((J2435/60)/60)/24)+DATE(1970,1,1)</f>
        <v>42397.89980324074</v>
      </c>
      <c r="U2435" s="13">
        <f t="shared" ref="U2435:U2498" si="194">(((I2435/60)/60)/24)+DATE(1970,1,1)</f>
        <v>42427.89980324074</v>
      </c>
    </row>
    <row r="2436" spans="1:21" ht="43.5" x14ac:dyDescent="0.3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>
        <f t="shared" si="190"/>
        <v>0.13</v>
      </c>
      <c r="P2436">
        <f t="shared" si="191"/>
        <v>1</v>
      </c>
      <c r="Q2436" s="16">
        <f t="shared" si="192"/>
        <v>13</v>
      </c>
      <c r="R2436" s="9" t="s">
        <v>8341</v>
      </c>
      <c r="S2436" t="s">
        <v>8342</v>
      </c>
      <c r="T2436" s="13">
        <f t="shared" si="193"/>
        <v>42180.18604166666</v>
      </c>
      <c r="U2436" s="13">
        <f t="shared" si="194"/>
        <v>42220.18604166666</v>
      </c>
    </row>
    <row r="2437" spans="1:21" ht="43.5" x14ac:dyDescent="0.3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>
        <f t="shared" si="190"/>
        <v>0.48960000000000004</v>
      </c>
      <c r="P2437">
        <f t="shared" si="191"/>
        <v>1</v>
      </c>
      <c r="Q2437" s="16">
        <f t="shared" si="192"/>
        <v>306</v>
      </c>
      <c r="R2437" s="9" t="s">
        <v>8341</v>
      </c>
      <c r="S2437" t="s">
        <v>8342</v>
      </c>
      <c r="T2437" s="13">
        <f t="shared" si="193"/>
        <v>42252.277615740735</v>
      </c>
      <c r="U2437" s="13">
        <f t="shared" si="194"/>
        <v>42282.277615740735</v>
      </c>
    </row>
    <row r="2438" spans="1:21" ht="58" x14ac:dyDescent="0.3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>
        <f t="shared" si="190"/>
        <v>3.8461538461538464E-2</v>
      </c>
      <c r="P2438">
        <f t="shared" si="191"/>
        <v>1</v>
      </c>
      <c r="Q2438" s="16">
        <f t="shared" si="192"/>
        <v>22.5</v>
      </c>
      <c r="R2438" s="9" t="s">
        <v>8341</v>
      </c>
      <c r="S2438" t="s">
        <v>8342</v>
      </c>
      <c r="T2438" s="13">
        <f t="shared" si="193"/>
        <v>42338.615393518514</v>
      </c>
      <c r="U2438" s="13">
        <f t="shared" si="194"/>
        <v>42398.615393518514</v>
      </c>
    </row>
    <row r="2439" spans="1:21" ht="43.5" x14ac:dyDescent="0.3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>
        <f t="shared" si="190"/>
        <v>0</v>
      </c>
      <c r="P2439">
        <f t="shared" si="191"/>
        <v>0</v>
      </c>
      <c r="Q2439" s="16" t="e">
        <f t="shared" si="192"/>
        <v>#DIV/0!</v>
      </c>
      <c r="R2439" s="9" t="s">
        <v>8341</v>
      </c>
      <c r="S2439" t="s">
        <v>8342</v>
      </c>
      <c r="T2439" s="13">
        <f t="shared" si="193"/>
        <v>42031.965138888889</v>
      </c>
      <c r="U2439" s="13">
        <f t="shared" si="194"/>
        <v>42080.75</v>
      </c>
    </row>
    <row r="2440" spans="1:21" ht="43.5" x14ac:dyDescent="0.3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>
        <f t="shared" si="190"/>
        <v>0.33333333333333337</v>
      </c>
      <c r="P2440">
        <f t="shared" si="191"/>
        <v>1</v>
      </c>
      <c r="Q2440" s="16">
        <f t="shared" si="192"/>
        <v>50</v>
      </c>
      <c r="R2440" s="9" t="s">
        <v>8341</v>
      </c>
      <c r="S2440" t="s">
        <v>8342</v>
      </c>
      <c r="T2440" s="13">
        <f t="shared" si="193"/>
        <v>42285.91506944444</v>
      </c>
      <c r="U2440" s="13">
        <f t="shared" si="194"/>
        <v>42345.956736111111</v>
      </c>
    </row>
    <row r="2441" spans="1:21" ht="58" x14ac:dyDescent="0.3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>
        <f t="shared" si="190"/>
        <v>0</v>
      </c>
      <c r="P2441">
        <f t="shared" si="191"/>
        <v>0</v>
      </c>
      <c r="Q2441" s="16" t="e">
        <f t="shared" si="192"/>
        <v>#DIV/0!</v>
      </c>
      <c r="R2441" s="9" t="s">
        <v>8341</v>
      </c>
      <c r="S2441" t="s">
        <v>8342</v>
      </c>
      <c r="T2441" s="13">
        <f t="shared" si="193"/>
        <v>42265.818622685183</v>
      </c>
      <c r="U2441" s="13">
        <f t="shared" si="194"/>
        <v>42295.818622685183</v>
      </c>
    </row>
    <row r="2442" spans="1:21" ht="29" x14ac:dyDescent="0.3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>
        <f t="shared" si="190"/>
        <v>0.2</v>
      </c>
      <c r="P2442">
        <f t="shared" si="191"/>
        <v>1</v>
      </c>
      <c r="Q2442" s="16">
        <f t="shared" si="192"/>
        <v>5</v>
      </c>
      <c r="R2442" s="9" t="s">
        <v>8341</v>
      </c>
      <c r="S2442" t="s">
        <v>8342</v>
      </c>
      <c r="T2442" s="13">
        <f t="shared" si="193"/>
        <v>42383.899456018517</v>
      </c>
      <c r="U2442" s="13">
        <f t="shared" si="194"/>
        <v>42413.899456018517</v>
      </c>
    </row>
    <row r="2443" spans="1:21" ht="29" x14ac:dyDescent="0.3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>
        <f t="shared" si="190"/>
        <v>107.88</v>
      </c>
      <c r="P2443">
        <f t="shared" si="191"/>
        <v>108</v>
      </c>
      <c r="Q2443" s="16">
        <f t="shared" si="192"/>
        <v>74.22935779816514</v>
      </c>
      <c r="R2443" s="9" t="s">
        <v>8341</v>
      </c>
      <c r="S2443" t="s">
        <v>8357</v>
      </c>
      <c r="T2443" s="13">
        <f t="shared" si="193"/>
        <v>42187.125625000001</v>
      </c>
      <c r="U2443" s="13">
        <f t="shared" si="194"/>
        <v>42208.207638888889</v>
      </c>
    </row>
    <row r="2444" spans="1:21" ht="29" x14ac:dyDescent="0.3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>
        <f t="shared" si="190"/>
        <v>125.94166666666666</v>
      </c>
      <c r="P2444">
        <f t="shared" si="191"/>
        <v>126</v>
      </c>
      <c r="Q2444" s="16">
        <f t="shared" si="192"/>
        <v>81.252688172043008</v>
      </c>
      <c r="R2444" s="9" t="s">
        <v>8341</v>
      </c>
      <c r="S2444" t="s">
        <v>8357</v>
      </c>
      <c r="T2444" s="13">
        <f t="shared" si="193"/>
        <v>42052.666990740734</v>
      </c>
      <c r="U2444" s="13">
        <f t="shared" si="194"/>
        <v>42082.625324074077</v>
      </c>
    </row>
    <row r="2445" spans="1:21" ht="58" x14ac:dyDescent="0.3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>
        <f t="shared" si="190"/>
        <v>202.51495</v>
      </c>
      <c r="P2445">
        <f t="shared" si="191"/>
        <v>203</v>
      </c>
      <c r="Q2445" s="16">
        <f t="shared" si="192"/>
        <v>130.23469453376205</v>
      </c>
      <c r="R2445" s="9" t="s">
        <v>8341</v>
      </c>
      <c r="S2445" t="s">
        <v>8357</v>
      </c>
      <c r="T2445" s="13">
        <f t="shared" si="193"/>
        <v>41836.625254629631</v>
      </c>
      <c r="U2445" s="13">
        <f t="shared" si="194"/>
        <v>41866.625254629631</v>
      </c>
    </row>
    <row r="2446" spans="1:21" ht="43.5" x14ac:dyDescent="0.3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>
        <f t="shared" si="190"/>
        <v>108.60000000000001</v>
      </c>
      <c r="P2446">
        <f t="shared" si="191"/>
        <v>109</v>
      </c>
      <c r="Q2446" s="16">
        <f t="shared" si="192"/>
        <v>53.409836065573771</v>
      </c>
      <c r="R2446" s="9" t="s">
        <v>8341</v>
      </c>
      <c r="S2446" t="s">
        <v>8357</v>
      </c>
      <c r="T2446" s="13">
        <f t="shared" si="193"/>
        <v>42485.754525462966</v>
      </c>
      <c r="U2446" s="13">
        <f t="shared" si="194"/>
        <v>42515.754525462966</v>
      </c>
    </row>
    <row r="2447" spans="1:21" ht="58" x14ac:dyDescent="0.3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>
        <f t="shared" si="190"/>
        <v>172.8</v>
      </c>
      <c r="P2447">
        <f t="shared" si="191"/>
        <v>173</v>
      </c>
      <c r="Q2447" s="16">
        <f t="shared" si="192"/>
        <v>75.130434782608702</v>
      </c>
      <c r="R2447" s="9" t="s">
        <v>8341</v>
      </c>
      <c r="S2447" t="s">
        <v>8357</v>
      </c>
      <c r="T2447" s="13">
        <f t="shared" si="193"/>
        <v>42243.190057870372</v>
      </c>
      <c r="U2447" s="13">
        <f t="shared" si="194"/>
        <v>42273.190057870372</v>
      </c>
    </row>
    <row r="2448" spans="1:21" ht="58" x14ac:dyDescent="0.3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>
        <f t="shared" si="190"/>
        <v>167.98</v>
      </c>
      <c r="P2448">
        <f t="shared" si="191"/>
        <v>168</v>
      </c>
      <c r="Q2448" s="16">
        <f t="shared" si="192"/>
        <v>75.666666666666671</v>
      </c>
      <c r="R2448" s="9" t="s">
        <v>8341</v>
      </c>
      <c r="S2448" t="s">
        <v>8357</v>
      </c>
      <c r="T2448" s="13">
        <f t="shared" si="193"/>
        <v>42670.602673611109</v>
      </c>
      <c r="U2448" s="13">
        <f t="shared" si="194"/>
        <v>42700.64434027778</v>
      </c>
    </row>
    <row r="2449" spans="1:21" ht="58" x14ac:dyDescent="0.3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>
        <f t="shared" si="190"/>
        <v>427.20000000000005</v>
      </c>
      <c r="P2449">
        <f t="shared" si="191"/>
        <v>428</v>
      </c>
      <c r="Q2449" s="16">
        <f t="shared" si="192"/>
        <v>31.691394658753708</v>
      </c>
      <c r="R2449" s="9" t="s">
        <v>8341</v>
      </c>
      <c r="S2449" t="s">
        <v>8357</v>
      </c>
      <c r="T2449" s="13">
        <f t="shared" si="193"/>
        <v>42654.469826388886</v>
      </c>
      <c r="U2449" s="13">
        <f t="shared" si="194"/>
        <v>42686.166666666672</v>
      </c>
    </row>
    <row r="2450" spans="1:21" ht="58" x14ac:dyDescent="0.3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>
        <f t="shared" si="190"/>
        <v>107.5</v>
      </c>
      <c r="P2450">
        <f t="shared" si="191"/>
        <v>108</v>
      </c>
      <c r="Q2450" s="16">
        <f t="shared" si="192"/>
        <v>47.777777777777779</v>
      </c>
      <c r="R2450" s="9" t="s">
        <v>8341</v>
      </c>
      <c r="S2450" t="s">
        <v>8357</v>
      </c>
      <c r="T2450" s="13">
        <f t="shared" si="193"/>
        <v>42607.316122685181</v>
      </c>
      <c r="U2450" s="13">
        <f t="shared" si="194"/>
        <v>42613.233333333337</v>
      </c>
    </row>
    <row r="2451" spans="1:21" ht="43.5" x14ac:dyDescent="0.3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>
        <f t="shared" si="190"/>
        <v>108</v>
      </c>
      <c r="P2451">
        <f t="shared" si="191"/>
        <v>108</v>
      </c>
      <c r="Q2451" s="16">
        <f t="shared" si="192"/>
        <v>90</v>
      </c>
      <c r="R2451" s="9" t="s">
        <v>8341</v>
      </c>
      <c r="S2451" t="s">
        <v>8357</v>
      </c>
      <c r="T2451" s="13">
        <f t="shared" si="193"/>
        <v>41943.142534722225</v>
      </c>
      <c r="U2451" s="13">
        <f t="shared" si="194"/>
        <v>41973.184201388889</v>
      </c>
    </row>
    <row r="2452" spans="1:21" ht="43.5" x14ac:dyDescent="0.3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>
        <f t="shared" si="190"/>
        <v>101.53353333333335</v>
      </c>
      <c r="P2452">
        <f t="shared" si="191"/>
        <v>102</v>
      </c>
      <c r="Q2452" s="16">
        <f t="shared" si="192"/>
        <v>149.31401960784314</v>
      </c>
      <c r="R2452" s="9" t="s">
        <v>8341</v>
      </c>
      <c r="S2452" t="s">
        <v>8357</v>
      </c>
      <c r="T2452" s="13">
        <f t="shared" si="193"/>
        <v>41902.07240740741</v>
      </c>
      <c r="U2452" s="13">
        <f t="shared" si="194"/>
        <v>41940.132638888892</v>
      </c>
    </row>
    <row r="2453" spans="1:21" ht="43.5" x14ac:dyDescent="0.3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>
        <f t="shared" si="190"/>
        <v>115.45</v>
      </c>
      <c r="P2453">
        <f t="shared" si="191"/>
        <v>116</v>
      </c>
      <c r="Q2453" s="16">
        <f t="shared" si="192"/>
        <v>62.06989247311828</v>
      </c>
      <c r="R2453" s="9" t="s">
        <v>8341</v>
      </c>
      <c r="S2453" t="s">
        <v>8357</v>
      </c>
      <c r="T2453" s="13">
        <f t="shared" si="193"/>
        <v>42779.908449074079</v>
      </c>
      <c r="U2453" s="13">
        <f t="shared" si="194"/>
        <v>42799.908449074079</v>
      </c>
    </row>
    <row r="2454" spans="1:21" ht="43.5" x14ac:dyDescent="0.3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>
        <f t="shared" si="190"/>
        <v>133.5</v>
      </c>
      <c r="P2454">
        <f t="shared" si="191"/>
        <v>134</v>
      </c>
      <c r="Q2454" s="16">
        <f t="shared" si="192"/>
        <v>53.4</v>
      </c>
      <c r="R2454" s="9" t="s">
        <v>8341</v>
      </c>
      <c r="S2454" t="s">
        <v>8357</v>
      </c>
      <c r="T2454" s="13">
        <f t="shared" si="193"/>
        <v>42338.84375</v>
      </c>
      <c r="U2454" s="13">
        <f t="shared" si="194"/>
        <v>42367.958333333328</v>
      </c>
    </row>
    <row r="2455" spans="1:21" ht="43.5" x14ac:dyDescent="0.3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>
        <f t="shared" si="190"/>
        <v>154.69999999999999</v>
      </c>
      <c r="P2455">
        <f t="shared" si="191"/>
        <v>155</v>
      </c>
      <c r="Q2455" s="16">
        <f t="shared" si="192"/>
        <v>69.268656716417908</v>
      </c>
      <c r="R2455" s="9" t="s">
        <v>8341</v>
      </c>
      <c r="S2455" t="s">
        <v>8357</v>
      </c>
      <c r="T2455" s="13">
        <f t="shared" si="193"/>
        <v>42738.692233796297</v>
      </c>
      <c r="U2455" s="13">
        <f t="shared" si="194"/>
        <v>42768.692233796297</v>
      </c>
    </row>
    <row r="2456" spans="1:21" ht="43.5" x14ac:dyDescent="0.3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>
        <f t="shared" si="190"/>
        <v>100.84571428571429</v>
      </c>
      <c r="P2456">
        <f t="shared" si="191"/>
        <v>101</v>
      </c>
      <c r="Q2456" s="16">
        <f t="shared" si="192"/>
        <v>271.50769230769231</v>
      </c>
      <c r="R2456" s="9" t="s">
        <v>8341</v>
      </c>
      <c r="S2456" t="s">
        <v>8357</v>
      </c>
      <c r="T2456" s="13">
        <f t="shared" si="193"/>
        <v>42770.201481481476</v>
      </c>
      <c r="U2456" s="13">
        <f t="shared" si="194"/>
        <v>42805.201481481476</v>
      </c>
    </row>
    <row r="2457" spans="1:21" ht="43.5" x14ac:dyDescent="0.3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>
        <f t="shared" si="190"/>
        <v>182</v>
      </c>
      <c r="P2457">
        <f t="shared" si="191"/>
        <v>182</v>
      </c>
      <c r="Q2457" s="16">
        <f t="shared" si="192"/>
        <v>34.125</v>
      </c>
      <c r="R2457" s="9" t="s">
        <v>8341</v>
      </c>
      <c r="S2457" t="s">
        <v>8357</v>
      </c>
      <c r="T2457" s="13">
        <f t="shared" si="193"/>
        <v>42452.781828703708</v>
      </c>
      <c r="U2457" s="13">
        <f t="shared" si="194"/>
        <v>42480.781828703708</v>
      </c>
    </row>
    <row r="2458" spans="1:21" ht="43.5" x14ac:dyDescent="0.3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>
        <f t="shared" si="190"/>
        <v>180.86666666666667</v>
      </c>
      <c r="P2458">
        <f t="shared" si="191"/>
        <v>181</v>
      </c>
      <c r="Q2458" s="16">
        <f t="shared" si="192"/>
        <v>40.492537313432834</v>
      </c>
      <c r="R2458" s="9" t="s">
        <v>8341</v>
      </c>
      <c r="S2458" t="s">
        <v>8357</v>
      </c>
      <c r="T2458" s="13">
        <f t="shared" si="193"/>
        <v>42761.961099537039</v>
      </c>
      <c r="U2458" s="13">
        <f t="shared" si="194"/>
        <v>42791.961099537039</v>
      </c>
    </row>
    <row r="2459" spans="1:21" ht="43.5" x14ac:dyDescent="0.3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>
        <f t="shared" si="190"/>
        <v>102.30434782608695</v>
      </c>
      <c r="P2459">
        <f t="shared" si="191"/>
        <v>103</v>
      </c>
      <c r="Q2459" s="16">
        <f t="shared" si="192"/>
        <v>189.75806451612902</v>
      </c>
      <c r="R2459" s="9" t="s">
        <v>8341</v>
      </c>
      <c r="S2459" t="s">
        <v>8357</v>
      </c>
      <c r="T2459" s="13">
        <f t="shared" si="193"/>
        <v>42423.602500000001</v>
      </c>
      <c r="U2459" s="13">
        <f t="shared" si="194"/>
        <v>42453.560833333337</v>
      </c>
    </row>
    <row r="2460" spans="1:21" ht="58" x14ac:dyDescent="0.3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>
        <f t="shared" si="190"/>
        <v>110.17999999999999</v>
      </c>
      <c r="P2460">
        <f t="shared" si="191"/>
        <v>111</v>
      </c>
      <c r="Q2460" s="16">
        <f t="shared" si="192"/>
        <v>68.862499999999997</v>
      </c>
      <c r="R2460" s="9" t="s">
        <v>8341</v>
      </c>
      <c r="S2460" t="s">
        <v>8357</v>
      </c>
      <c r="T2460" s="13">
        <f t="shared" si="193"/>
        <v>42495.871736111112</v>
      </c>
      <c r="U2460" s="13">
        <f t="shared" si="194"/>
        <v>42530.791666666672</v>
      </c>
    </row>
    <row r="2461" spans="1:21" ht="58" x14ac:dyDescent="0.3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>
        <f t="shared" si="190"/>
        <v>102.25</v>
      </c>
      <c r="P2461">
        <f t="shared" si="191"/>
        <v>103</v>
      </c>
      <c r="Q2461" s="16">
        <f t="shared" si="192"/>
        <v>108.77659574468085</v>
      </c>
      <c r="R2461" s="9" t="s">
        <v>8341</v>
      </c>
      <c r="S2461" t="s">
        <v>8357</v>
      </c>
      <c r="T2461" s="13">
        <f t="shared" si="193"/>
        <v>42407.637557870374</v>
      </c>
      <c r="U2461" s="13">
        <f t="shared" si="194"/>
        <v>42452.595891203702</v>
      </c>
    </row>
    <row r="2462" spans="1:21" ht="43.5" x14ac:dyDescent="0.3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>
        <f t="shared" si="190"/>
        <v>100.78823529411764</v>
      </c>
      <c r="P2462">
        <f t="shared" si="191"/>
        <v>101</v>
      </c>
      <c r="Q2462" s="16">
        <f t="shared" si="192"/>
        <v>125.98529411764706</v>
      </c>
      <c r="R2462" s="9" t="s">
        <v>8341</v>
      </c>
      <c r="S2462" t="s">
        <v>8357</v>
      </c>
      <c r="T2462" s="13">
        <f t="shared" si="193"/>
        <v>42704.187118055561</v>
      </c>
      <c r="U2462" s="13">
        <f t="shared" si="194"/>
        <v>42738.178472222222</v>
      </c>
    </row>
    <row r="2463" spans="1:21" ht="43.5" x14ac:dyDescent="0.3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>
        <f t="shared" si="190"/>
        <v>103.8</v>
      </c>
      <c r="P2463">
        <f t="shared" si="191"/>
        <v>104</v>
      </c>
      <c r="Q2463" s="16">
        <f t="shared" si="192"/>
        <v>90.523255813953483</v>
      </c>
      <c r="R2463" s="9" t="s">
        <v>8330</v>
      </c>
      <c r="S2463" t="s">
        <v>8334</v>
      </c>
      <c r="T2463" s="13">
        <f t="shared" si="193"/>
        <v>40784.012696759259</v>
      </c>
      <c r="U2463" s="13">
        <f t="shared" si="194"/>
        <v>40817.125</v>
      </c>
    </row>
    <row r="2464" spans="1:21" ht="43.5" x14ac:dyDescent="0.3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>
        <f t="shared" si="190"/>
        <v>110.70833333333334</v>
      </c>
      <c r="P2464">
        <f t="shared" si="191"/>
        <v>111</v>
      </c>
      <c r="Q2464" s="16">
        <f t="shared" si="192"/>
        <v>28.880434782608695</v>
      </c>
      <c r="R2464" s="9" t="s">
        <v>8330</v>
      </c>
      <c r="S2464" t="s">
        <v>8334</v>
      </c>
      <c r="T2464" s="13">
        <f t="shared" si="193"/>
        <v>41089.186296296299</v>
      </c>
      <c r="U2464" s="13">
        <f t="shared" si="194"/>
        <v>41109.186296296299</v>
      </c>
    </row>
    <row r="2465" spans="1:21" x14ac:dyDescent="0.3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>
        <f t="shared" si="190"/>
        <v>116.25000000000001</v>
      </c>
      <c r="P2465">
        <f t="shared" si="191"/>
        <v>117</v>
      </c>
      <c r="Q2465" s="16">
        <f t="shared" si="192"/>
        <v>31</v>
      </c>
      <c r="R2465" s="9" t="s">
        <v>8330</v>
      </c>
      <c r="S2465" t="s">
        <v>8334</v>
      </c>
      <c r="T2465" s="13">
        <f t="shared" si="193"/>
        <v>41341.111400462964</v>
      </c>
      <c r="U2465" s="13">
        <f t="shared" si="194"/>
        <v>41380.791666666664</v>
      </c>
    </row>
    <row r="2466" spans="1:21" ht="43.5" x14ac:dyDescent="0.3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>
        <f t="shared" si="190"/>
        <v>111.1</v>
      </c>
      <c r="P2466">
        <f t="shared" si="191"/>
        <v>112</v>
      </c>
      <c r="Q2466" s="16">
        <f t="shared" si="192"/>
        <v>51.674418604651166</v>
      </c>
      <c r="R2466" s="9" t="s">
        <v>8330</v>
      </c>
      <c r="S2466" t="s">
        <v>8334</v>
      </c>
      <c r="T2466" s="13">
        <f t="shared" si="193"/>
        <v>42248.90042824074</v>
      </c>
      <c r="U2466" s="13">
        <f t="shared" si="194"/>
        <v>42277.811805555553</v>
      </c>
    </row>
    <row r="2467" spans="1:21" ht="43.5" x14ac:dyDescent="0.3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>
        <f t="shared" si="190"/>
        <v>180.14285714285714</v>
      </c>
      <c r="P2467">
        <f t="shared" si="191"/>
        <v>181</v>
      </c>
      <c r="Q2467" s="16">
        <f t="shared" si="192"/>
        <v>26.270833333333332</v>
      </c>
      <c r="R2467" s="9" t="s">
        <v>8330</v>
      </c>
      <c r="S2467" t="s">
        <v>8334</v>
      </c>
      <c r="T2467" s="13">
        <f t="shared" si="193"/>
        <v>41145.719305555554</v>
      </c>
      <c r="U2467" s="13">
        <f t="shared" si="194"/>
        <v>41175.719305555554</v>
      </c>
    </row>
    <row r="2468" spans="1:21" ht="43.5" x14ac:dyDescent="0.3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>
        <f t="shared" si="190"/>
        <v>100</v>
      </c>
      <c r="P2468">
        <f t="shared" si="191"/>
        <v>100</v>
      </c>
      <c r="Q2468" s="16">
        <f t="shared" si="192"/>
        <v>48.07692307692308</v>
      </c>
      <c r="R2468" s="9" t="s">
        <v>8330</v>
      </c>
      <c r="S2468" t="s">
        <v>8334</v>
      </c>
      <c r="T2468" s="13">
        <f t="shared" si="193"/>
        <v>41373.102465277778</v>
      </c>
      <c r="U2468" s="13">
        <f t="shared" si="194"/>
        <v>41403.102465277778</v>
      </c>
    </row>
    <row r="2469" spans="1:21" ht="43.5" x14ac:dyDescent="0.3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>
        <f t="shared" si="190"/>
        <v>118.5</v>
      </c>
      <c r="P2469">
        <f t="shared" si="191"/>
        <v>119</v>
      </c>
      <c r="Q2469" s="16">
        <f t="shared" si="192"/>
        <v>27.558139534883722</v>
      </c>
      <c r="R2469" s="9" t="s">
        <v>8330</v>
      </c>
      <c r="S2469" t="s">
        <v>8334</v>
      </c>
      <c r="T2469" s="13">
        <f t="shared" si="193"/>
        <v>41025.874201388891</v>
      </c>
      <c r="U2469" s="13">
        <f t="shared" si="194"/>
        <v>41039.708333333336</v>
      </c>
    </row>
    <row r="2470" spans="1:21" ht="43.5" x14ac:dyDescent="0.3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>
        <f t="shared" si="190"/>
        <v>107.21700000000001</v>
      </c>
      <c r="P2470">
        <f t="shared" si="191"/>
        <v>108</v>
      </c>
      <c r="Q2470" s="16">
        <f t="shared" si="192"/>
        <v>36.97137931034483</v>
      </c>
      <c r="R2470" s="9" t="s">
        <v>8330</v>
      </c>
      <c r="S2470" t="s">
        <v>8334</v>
      </c>
      <c r="T2470" s="13">
        <f t="shared" si="193"/>
        <v>41174.154178240737</v>
      </c>
      <c r="U2470" s="13">
        <f t="shared" si="194"/>
        <v>41210.208333333336</v>
      </c>
    </row>
    <row r="2471" spans="1:21" ht="43.5" x14ac:dyDescent="0.3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>
        <f t="shared" si="190"/>
        <v>113.66666666666667</v>
      </c>
      <c r="P2471">
        <f t="shared" si="191"/>
        <v>114</v>
      </c>
      <c r="Q2471" s="16">
        <f t="shared" si="192"/>
        <v>29.021276595744681</v>
      </c>
      <c r="R2471" s="9" t="s">
        <v>8330</v>
      </c>
      <c r="S2471" t="s">
        <v>8334</v>
      </c>
      <c r="T2471" s="13">
        <f t="shared" si="193"/>
        <v>40557.429733796293</v>
      </c>
      <c r="U2471" s="13">
        <f t="shared" si="194"/>
        <v>40582.429733796293</v>
      </c>
    </row>
    <row r="2472" spans="1:21" ht="43.5" x14ac:dyDescent="0.3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>
        <f t="shared" si="190"/>
        <v>103.16400000000002</v>
      </c>
      <c r="P2472">
        <f t="shared" si="191"/>
        <v>104</v>
      </c>
      <c r="Q2472" s="16">
        <f t="shared" si="192"/>
        <v>28.65666666666667</v>
      </c>
      <c r="R2472" s="9" t="s">
        <v>8330</v>
      </c>
      <c r="S2472" t="s">
        <v>8334</v>
      </c>
      <c r="T2472" s="13">
        <f t="shared" si="193"/>
        <v>41023.07471064815</v>
      </c>
      <c r="U2472" s="13">
        <f t="shared" si="194"/>
        <v>41053.07471064815</v>
      </c>
    </row>
    <row r="2473" spans="1:21" ht="58" x14ac:dyDescent="0.3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>
        <f t="shared" si="190"/>
        <v>128</v>
      </c>
      <c r="P2473">
        <f t="shared" si="191"/>
        <v>128</v>
      </c>
      <c r="Q2473" s="16">
        <f t="shared" si="192"/>
        <v>37.647058823529413</v>
      </c>
      <c r="R2473" s="9" t="s">
        <v>8330</v>
      </c>
      <c r="S2473" t="s">
        <v>8334</v>
      </c>
      <c r="T2473" s="13">
        <f t="shared" si="193"/>
        <v>40893.992962962962</v>
      </c>
      <c r="U2473" s="13">
        <f t="shared" si="194"/>
        <v>40933.992962962962</v>
      </c>
    </row>
    <row r="2474" spans="1:21" ht="58" x14ac:dyDescent="0.3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>
        <f t="shared" si="190"/>
        <v>135.76026666666667</v>
      </c>
      <c r="P2474">
        <f t="shared" si="191"/>
        <v>136</v>
      </c>
      <c r="Q2474" s="16">
        <f t="shared" si="192"/>
        <v>97.904038461538462</v>
      </c>
      <c r="R2474" s="9" t="s">
        <v>8330</v>
      </c>
      <c r="S2474" t="s">
        <v>8334</v>
      </c>
      <c r="T2474" s="13">
        <f t="shared" si="193"/>
        <v>40354.11550925926</v>
      </c>
      <c r="U2474" s="13">
        <f t="shared" si="194"/>
        <v>40425.043749999997</v>
      </c>
    </row>
    <row r="2475" spans="1:21" ht="43.5" x14ac:dyDescent="0.3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>
        <f t="shared" si="190"/>
        <v>100</v>
      </c>
      <c r="P2475">
        <f t="shared" si="191"/>
        <v>100</v>
      </c>
      <c r="Q2475" s="16">
        <f t="shared" si="192"/>
        <v>42.553191489361701</v>
      </c>
      <c r="R2475" s="9" t="s">
        <v>8330</v>
      </c>
      <c r="S2475" t="s">
        <v>8334</v>
      </c>
      <c r="T2475" s="13">
        <f t="shared" si="193"/>
        <v>41193.748483796298</v>
      </c>
      <c r="U2475" s="13">
        <f t="shared" si="194"/>
        <v>41223.790150462963</v>
      </c>
    </row>
    <row r="2476" spans="1:21" ht="58" x14ac:dyDescent="0.3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>
        <f t="shared" si="190"/>
        <v>100.00360000000002</v>
      </c>
      <c r="P2476">
        <f t="shared" si="191"/>
        <v>101</v>
      </c>
      <c r="Q2476" s="16">
        <f t="shared" si="192"/>
        <v>131.58368421052631</v>
      </c>
      <c r="R2476" s="9" t="s">
        <v>8330</v>
      </c>
      <c r="S2476" t="s">
        <v>8334</v>
      </c>
      <c r="T2476" s="13">
        <f t="shared" si="193"/>
        <v>40417.011296296296</v>
      </c>
      <c r="U2476" s="13">
        <f t="shared" si="194"/>
        <v>40462.011296296296</v>
      </c>
    </row>
    <row r="2477" spans="1:21" ht="29" x14ac:dyDescent="0.3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>
        <f t="shared" si="190"/>
        <v>104.71999999999998</v>
      </c>
      <c r="P2477">
        <f t="shared" si="191"/>
        <v>105</v>
      </c>
      <c r="Q2477" s="16">
        <f t="shared" si="192"/>
        <v>32.320987654320987</v>
      </c>
      <c r="R2477" s="9" t="s">
        <v>8330</v>
      </c>
      <c r="S2477" t="s">
        <v>8334</v>
      </c>
      <c r="T2477" s="13">
        <f t="shared" si="193"/>
        <v>40310.287673611114</v>
      </c>
      <c r="U2477" s="13">
        <f t="shared" si="194"/>
        <v>40369.916666666664</v>
      </c>
    </row>
    <row r="2478" spans="1:21" ht="43.5" x14ac:dyDescent="0.3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>
        <f t="shared" si="190"/>
        <v>105.02249999999999</v>
      </c>
      <c r="P2478">
        <f t="shared" si="191"/>
        <v>106</v>
      </c>
      <c r="Q2478" s="16">
        <f t="shared" si="192"/>
        <v>61.103999999999999</v>
      </c>
      <c r="R2478" s="9" t="s">
        <v>8330</v>
      </c>
      <c r="S2478" t="s">
        <v>8334</v>
      </c>
      <c r="T2478" s="13">
        <f t="shared" si="193"/>
        <v>41913.328356481477</v>
      </c>
      <c r="U2478" s="13">
        <f t="shared" si="194"/>
        <v>41946.370023148149</v>
      </c>
    </row>
    <row r="2479" spans="1:21" ht="29" x14ac:dyDescent="0.3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>
        <f t="shared" si="190"/>
        <v>171.33333333333334</v>
      </c>
      <c r="P2479">
        <f t="shared" si="191"/>
        <v>172</v>
      </c>
      <c r="Q2479" s="16">
        <f t="shared" si="192"/>
        <v>31.341463414634145</v>
      </c>
      <c r="R2479" s="9" t="s">
        <v>8330</v>
      </c>
      <c r="S2479" t="s">
        <v>8334</v>
      </c>
      <c r="T2479" s="13">
        <f t="shared" si="193"/>
        <v>41088.691493055558</v>
      </c>
      <c r="U2479" s="13">
        <f t="shared" si="194"/>
        <v>41133.691493055558</v>
      </c>
    </row>
    <row r="2480" spans="1:21" ht="43.5" x14ac:dyDescent="0.3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>
        <f t="shared" si="190"/>
        <v>127.49999999999999</v>
      </c>
      <c r="P2480">
        <f t="shared" si="191"/>
        <v>128</v>
      </c>
      <c r="Q2480" s="16">
        <f t="shared" si="192"/>
        <v>129.1139240506329</v>
      </c>
      <c r="R2480" s="9" t="s">
        <v>8330</v>
      </c>
      <c r="S2480" t="s">
        <v>8334</v>
      </c>
      <c r="T2480" s="13">
        <f t="shared" si="193"/>
        <v>41257.950381944444</v>
      </c>
      <c r="U2480" s="13">
        <f t="shared" si="194"/>
        <v>41287.950381944444</v>
      </c>
    </row>
    <row r="2481" spans="1:21" ht="29" x14ac:dyDescent="0.3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>
        <f t="shared" si="190"/>
        <v>133.44333333333333</v>
      </c>
      <c r="P2481">
        <f t="shared" si="191"/>
        <v>134</v>
      </c>
      <c r="Q2481" s="16">
        <f t="shared" si="192"/>
        <v>25.020624999999999</v>
      </c>
      <c r="R2481" s="9" t="s">
        <v>8330</v>
      </c>
      <c r="S2481" t="s">
        <v>8334</v>
      </c>
      <c r="T2481" s="13">
        <f t="shared" si="193"/>
        <v>41107.726782407408</v>
      </c>
      <c r="U2481" s="13">
        <f t="shared" si="194"/>
        <v>41118.083333333336</v>
      </c>
    </row>
    <row r="2482" spans="1:21" ht="43.5" x14ac:dyDescent="0.3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>
        <f t="shared" si="190"/>
        <v>100</v>
      </c>
      <c r="P2482">
        <f t="shared" si="191"/>
        <v>100</v>
      </c>
      <c r="Q2482" s="16">
        <f t="shared" si="192"/>
        <v>250</v>
      </c>
      <c r="R2482" s="9" t="s">
        <v>8330</v>
      </c>
      <c r="S2482" t="s">
        <v>8334</v>
      </c>
      <c r="T2482" s="13">
        <f t="shared" si="193"/>
        <v>42227.936157407406</v>
      </c>
      <c r="U2482" s="13">
        <f t="shared" si="194"/>
        <v>42287.936157407406</v>
      </c>
    </row>
    <row r="2483" spans="1:21" ht="43.5" x14ac:dyDescent="0.3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>
        <f t="shared" si="190"/>
        <v>112.91099999999999</v>
      </c>
      <c r="P2483">
        <f t="shared" si="191"/>
        <v>113</v>
      </c>
      <c r="Q2483" s="16">
        <f t="shared" si="192"/>
        <v>47.541473684210523</v>
      </c>
      <c r="R2483" s="9" t="s">
        <v>8330</v>
      </c>
      <c r="S2483" t="s">
        <v>8334</v>
      </c>
      <c r="T2483" s="13">
        <f t="shared" si="193"/>
        <v>40999.645925925928</v>
      </c>
      <c r="U2483" s="13">
        <f t="shared" si="194"/>
        <v>41029.645925925928</v>
      </c>
    </row>
    <row r="2484" spans="1:21" ht="58" x14ac:dyDescent="0.3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>
        <f t="shared" si="190"/>
        <v>100.1</v>
      </c>
      <c r="P2484">
        <f t="shared" si="191"/>
        <v>101</v>
      </c>
      <c r="Q2484" s="16">
        <f t="shared" si="192"/>
        <v>40.04</v>
      </c>
      <c r="R2484" s="9" t="s">
        <v>8330</v>
      </c>
      <c r="S2484" t="s">
        <v>8334</v>
      </c>
      <c r="T2484" s="13">
        <f t="shared" si="193"/>
        <v>40711.782210648147</v>
      </c>
      <c r="U2484" s="13">
        <f t="shared" si="194"/>
        <v>40756.782210648147</v>
      </c>
    </row>
    <row r="2485" spans="1:21" ht="43.5" x14ac:dyDescent="0.3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>
        <f t="shared" si="190"/>
        <v>113.72727272727272</v>
      </c>
      <c r="P2485">
        <f t="shared" si="191"/>
        <v>114</v>
      </c>
      <c r="Q2485" s="16">
        <f t="shared" si="192"/>
        <v>65.84210526315789</v>
      </c>
      <c r="R2485" s="9" t="s">
        <v>8330</v>
      </c>
      <c r="S2485" t="s">
        <v>8334</v>
      </c>
      <c r="T2485" s="13">
        <f t="shared" si="193"/>
        <v>40970.750034722223</v>
      </c>
      <c r="U2485" s="13">
        <f t="shared" si="194"/>
        <v>41030.708368055559</v>
      </c>
    </row>
    <row r="2486" spans="1:21" ht="58" x14ac:dyDescent="0.3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>
        <f t="shared" si="190"/>
        <v>119.31742857142855</v>
      </c>
      <c r="P2486">
        <f t="shared" si="191"/>
        <v>120</v>
      </c>
      <c r="Q2486" s="16">
        <f t="shared" si="192"/>
        <v>46.401222222222216</v>
      </c>
      <c r="R2486" s="9" t="s">
        <v>8330</v>
      </c>
      <c r="S2486" t="s">
        <v>8334</v>
      </c>
      <c r="T2486" s="13">
        <f t="shared" si="193"/>
        <v>40771.916701388887</v>
      </c>
      <c r="U2486" s="13">
        <f t="shared" si="194"/>
        <v>40801.916701388887</v>
      </c>
    </row>
    <row r="2487" spans="1:21" ht="58" x14ac:dyDescent="0.3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>
        <f t="shared" si="190"/>
        <v>103.25</v>
      </c>
      <c r="P2487">
        <f t="shared" si="191"/>
        <v>104</v>
      </c>
      <c r="Q2487" s="16">
        <f t="shared" si="192"/>
        <v>50.365853658536587</v>
      </c>
      <c r="R2487" s="9" t="s">
        <v>8330</v>
      </c>
      <c r="S2487" t="s">
        <v>8334</v>
      </c>
      <c r="T2487" s="13">
        <f t="shared" si="193"/>
        <v>40793.998599537037</v>
      </c>
      <c r="U2487" s="13">
        <f t="shared" si="194"/>
        <v>40828.998599537037</v>
      </c>
    </row>
    <row r="2488" spans="1:21" ht="43.5" x14ac:dyDescent="0.3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>
        <f t="shared" si="190"/>
        <v>265.66666666666669</v>
      </c>
      <c r="P2488">
        <f t="shared" si="191"/>
        <v>266</v>
      </c>
      <c r="Q2488" s="16">
        <f t="shared" si="192"/>
        <v>26.566666666666666</v>
      </c>
      <c r="R2488" s="9" t="s">
        <v>8330</v>
      </c>
      <c r="S2488" t="s">
        <v>8334</v>
      </c>
      <c r="T2488" s="13">
        <f t="shared" si="193"/>
        <v>40991.708055555559</v>
      </c>
      <c r="U2488" s="13">
        <f t="shared" si="194"/>
        <v>41021.708055555559</v>
      </c>
    </row>
    <row r="2489" spans="1:21" ht="43.5" x14ac:dyDescent="0.3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>
        <f t="shared" si="190"/>
        <v>100.05066666666667</v>
      </c>
      <c r="P2489">
        <f t="shared" si="191"/>
        <v>101</v>
      </c>
      <c r="Q2489" s="16">
        <f t="shared" si="192"/>
        <v>39.493684210526318</v>
      </c>
      <c r="R2489" s="9" t="s">
        <v>8330</v>
      </c>
      <c r="S2489" t="s">
        <v>8334</v>
      </c>
      <c r="T2489" s="13">
        <f t="shared" si="193"/>
        <v>41026.083298611113</v>
      </c>
      <c r="U2489" s="13">
        <f t="shared" si="194"/>
        <v>41056.083298611113</v>
      </c>
    </row>
    <row r="2490" spans="1:21" ht="58" x14ac:dyDescent="0.3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>
        <f t="shared" si="190"/>
        <v>106.69999999999999</v>
      </c>
      <c r="P2490">
        <f t="shared" si="191"/>
        <v>107</v>
      </c>
      <c r="Q2490" s="16">
        <f t="shared" si="192"/>
        <v>49.246153846153845</v>
      </c>
      <c r="R2490" s="9" t="s">
        <v>8330</v>
      </c>
      <c r="S2490" t="s">
        <v>8334</v>
      </c>
      <c r="T2490" s="13">
        <f t="shared" si="193"/>
        <v>40833.633194444446</v>
      </c>
      <c r="U2490" s="13">
        <f t="shared" si="194"/>
        <v>40863.674861111111</v>
      </c>
    </row>
    <row r="2491" spans="1:21" ht="43.5" x14ac:dyDescent="0.3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>
        <f t="shared" si="190"/>
        <v>133.67142857142858</v>
      </c>
      <c r="P2491">
        <f t="shared" si="191"/>
        <v>134</v>
      </c>
      <c r="Q2491" s="16">
        <f t="shared" si="192"/>
        <v>62.38</v>
      </c>
      <c r="R2491" s="9" t="s">
        <v>8330</v>
      </c>
      <c r="S2491" t="s">
        <v>8334</v>
      </c>
      <c r="T2491" s="13">
        <f t="shared" si="193"/>
        <v>41373.690266203703</v>
      </c>
      <c r="U2491" s="13">
        <f t="shared" si="194"/>
        <v>41403.690266203703</v>
      </c>
    </row>
    <row r="2492" spans="1:21" ht="43.5" x14ac:dyDescent="0.3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>
        <f t="shared" si="190"/>
        <v>121.39999999999999</v>
      </c>
      <c r="P2492">
        <f t="shared" si="191"/>
        <v>122</v>
      </c>
      <c r="Q2492" s="16">
        <f t="shared" si="192"/>
        <v>37.9375</v>
      </c>
      <c r="R2492" s="9" t="s">
        <v>8330</v>
      </c>
      <c r="S2492" t="s">
        <v>8334</v>
      </c>
      <c r="T2492" s="13">
        <f t="shared" si="193"/>
        <v>41023.227731481478</v>
      </c>
      <c r="U2492" s="13">
        <f t="shared" si="194"/>
        <v>41083.227731481478</v>
      </c>
    </row>
    <row r="2493" spans="1:21" ht="43.5" x14ac:dyDescent="0.3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>
        <f t="shared" si="190"/>
        <v>103.2</v>
      </c>
      <c r="P2493">
        <f t="shared" si="191"/>
        <v>104</v>
      </c>
      <c r="Q2493" s="16">
        <f t="shared" si="192"/>
        <v>51.6</v>
      </c>
      <c r="R2493" s="9" t="s">
        <v>8330</v>
      </c>
      <c r="S2493" t="s">
        <v>8334</v>
      </c>
      <c r="T2493" s="13">
        <f t="shared" si="193"/>
        <v>40542.839282407411</v>
      </c>
      <c r="U2493" s="13">
        <f t="shared" si="194"/>
        <v>40559.07708333333</v>
      </c>
    </row>
    <row r="2494" spans="1:21" ht="29" x14ac:dyDescent="0.3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>
        <f t="shared" si="190"/>
        <v>125</v>
      </c>
      <c r="P2494">
        <f t="shared" si="191"/>
        <v>125</v>
      </c>
      <c r="Q2494" s="16">
        <f t="shared" si="192"/>
        <v>27.777777777777779</v>
      </c>
      <c r="R2494" s="9" t="s">
        <v>8330</v>
      </c>
      <c r="S2494" t="s">
        <v>8334</v>
      </c>
      <c r="T2494" s="13">
        <f t="shared" si="193"/>
        <v>41024.985972222225</v>
      </c>
      <c r="U2494" s="13">
        <f t="shared" si="194"/>
        <v>41076.415972222225</v>
      </c>
    </row>
    <row r="2495" spans="1:21" ht="43.5" x14ac:dyDescent="0.3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>
        <f t="shared" si="190"/>
        <v>128.69999999999999</v>
      </c>
      <c r="P2495">
        <f t="shared" si="191"/>
        <v>129</v>
      </c>
      <c r="Q2495" s="16">
        <f t="shared" si="192"/>
        <v>99.382239382239376</v>
      </c>
      <c r="R2495" s="9" t="s">
        <v>8330</v>
      </c>
      <c r="S2495" t="s">
        <v>8334</v>
      </c>
      <c r="T2495" s="13">
        <f t="shared" si="193"/>
        <v>41348.168287037035</v>
      </c>
      <c r="U2495" s="13">
        <f t="shared" si="194"/>
        <v>41393.168287037035</v>
      </c>
    </row>
    <row r="2496" spans="1:21" ht="43.5" x14ac:dyDescent="0.3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>
        <f t="shared" si="190"/>
        <v>101.00533333333333</v>
      </c>
      <c r="P2496">
        <f t="shared" si="191"/>
        <v>102</v>
      </c>
      <c r="Q2496" s="16">
        <f t="shared" si="192"/>
        <v>38.848205128205123</v>
      </c>
      <c r="R2496" s="9" t="s">
        <v>8330</v>
      </c>
      <c r="S2496" t="s">
        <v>8334</v>
      </c>
      <c r="T2496" s="13">
        <f t="shared" si="193"/>
        <v>41022.645185185182</v>
      </c>
      <c r="U2496" s="13">
        <f t="shared" si="194"/>
        <v>41052.645185185182</v>
      </c>
    </row>
    <row r="2497" spans="1:21" ht="43.5" x14ac:dyDescent="0.3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>
        <f t="shared" si="190"/>
        <v>127.53666666666665</v>
      </c>
      <c r="P2497">
        <f t="shared" si="191"/>
        <v>128</v>
      </c>
      <c r="Q2497" s="16">
        <f t="shared" si="192"/>
        <v>45.548809523809524</v>
      </c>
      <c r="R2497" s="9" t="s">
        <v>8330</v>
      </c>
      <c r="S2497" t="s">
        <v>8334</v>
      </c>
      <c r="T2497" s="13">
        <f t="shared" si="193"/>
        <v>41036.946469907409</v>
      </c>
      <c r="U2497" s="13">
        <f t="shared" si="194"/>
        <v>41066.946469907409</v>
      </c>
    </row>
    <row r="2498" spans="1:21" ht="29" x14ac:dyDescent="0.3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>
        <f t="shared" si="190"/>
        <v>100</v>
      </c>
      <c r="P2498">
        <f t="shared" si="191"/>
        <v>100</v>
      </c>
      <c r="Q2498" s="16">
        <f t="shared" si="192"/>
        <v>600</v>
      </c>
      <c r="R2498" s="9" t="s">
        <v>8330</v>
      </c>
      <c r="S2498" t="s">
        <v>8334</v>
      </c>
      <c r="T2498" s="13">
        <f t="shared" si="193"/>
        <v>41327.996435185189</v>
      </c>
      <c r="U2498" s="13">
        <f t="shared" si="194"/>
        <v>41362.954768518517</v>
      </c>
    </row>
    <row r="2499" spans="1:21" ht="43.5" x14ac:dyDescent="0.3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>
        <f t="shared" ref="O2499:O2562" si="195">((E2499)/(D2499))*100</f>
        <v>112.7715</v>
      </c>
      <c r="P2499">
        <f t="shared" ref="P2499:P2562" si="196">ROUNDUP(O2499,0)</f>
        <v>113</v>
      </c>
      <c r="Q2499" s="16">
        <f t="shared" ref="Q2499:Q2562" si="197">E2499/L2499</f>
        <v>80.551071428571419</v>
      </c>
      <c r="R2499" s="9" t="s">
        <v>8330</v>
      </c>
      <c r="S2499" t="s">
        <v>8334</v>
      </c>
      <c r="T2499" s="13">
        <f t="shared" ref="T2499:T2562" si="198">(((J2499/60)/60)/24)+DATE(1970,1,1)</f>
        <v>40730.878912037035</v>
      </c>
      <c r="U2499" s="13">
        <f t="shared" ref="U2499:U2562" si="199">(((I2499/60)/60)/24)+DATE(1970,1,1)</f>
        <v>40760.878912037035</v>
      </c>
    </row>
    <row r="2500" spans="1:21" ht="43.5" x14ac:dyDescent="0.3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>
        <f t="shared" si="195"/>
        <v>105.60000000000001</v>
      </c>
      <c r="P2500">
        <f t="shared" si="196"/>
        <v>106</v>
      </c>
      <c r="Q2500" s="16">
        <f t="shared" si="197"/>
        <v>52.8</v>
      </c>
      <c r="R2500" s="9" t="s">
        <v>8330</v>
      </c>
      <c r="S2500" t="s">
        <v>8334</v>
      </c>
      <c r="T2500" s="13">
        <f t="shared" si="198"/>
        <v>42017.967442129629</v>
      </c>
      <c r="U2500" s="13">
        <f t="shared" si="199"/>
        <v>42031.967442129629</v>
      </c>
    </row>
    <row r="2501" spans="1:21" ht="43.5" x14ac:dyDescent="0.3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>
        <f t="shared" si="195"/>
        <v>202.625</v>
      </c>
      <c r="P2501">
        <f t="shared" si="196"/>
        <v>203</v>
      </c>
      <c r="Q2501" s="16">
        <f t="shared" si="197"/>
        <v>47.676470588235297</v>
      </c>
      <c r="R2501" s="9" t="s">
        <v>8330</v>
      </c>
      <c r="S2501" t="s">
        <v>8334</v>
      </c>
      <c r="T2501" s="13">
        <f t="shared" si="198"/>
        <v>41226.648576388885</v>
      </c>
      <c r="U2501" s="13">
        <f t="shared" si="199"/>
        <v>41274.75</v>
      </c>
    </row>
    <row r="2502" spans="1:21" ht="43.5" x14ac:dyDescent="0.3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>
        <f t="shared" si="195"/>
        <v>113.33333333333333</v>
      </c>
      <c r="P2502">
        <f t="shared" si="196"/>
        <v>114</v>
      </c>
      <c r="Q2502" s="16">
        <f t="shared" si="197"/>
        <v>23.448275862068964</v>
      </c>
      <c r="R2502" s="9" t="s">
        <v>8330</v>
      </c>
      <c r="S2502" t="s">
        <v>8334</v>
      </c>
      <c r="T2502" s="13">
        <f t="shared" si="198"/>
        <v>41053.772858796299</v>
      </c>
      <c r="U2502" s="13">
        <f t="shared" si="199"/>
        <v>41083.772858796299</v>
      </c>
    </row>
    <row r="2503" spans="1:21" ht="43.5" x14ac:dyDescent="0.3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>
        <f t="shared" si="195"/>
        <v>2.5545454545454547</v>
      </c>
      <c r="P2503">
        <f t="shared" si="196"/>
        <v>3</v>
      </c>
      <c r="Q2503" s="16">
        <f t="shared" si="197"/>
        <v>40.142857142857146</v>
      </c>
      <c r="R2503" s="9" t="s">
        <v>8341</v>
      </c>
      <c r="S2503" t="s">
        <v>8358</v>
      </c>
      <c r="T2503" s="13">
        <f t="shared" si="198"/>
        <v>42244.776666666665</v>
      </c>
      <c r="U2503" s="13">
        <f t="shared" si="199"/>
        <v>42274.776666666665</v>
      </c>
    </row>
    <row r="2504" spans="1:21" ht="58" x14ac:dyDescent="0.3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>
        <f t="shared" si="195"/>
        <v>7.8181818181818186E-2</v>
      </c>
      <c r="P2504">
        <f t="shared" si="196"/>
        <v>1</v>
      </c>
      <c r="Q2504" s="16">
        <f t="shared" si="197"/>
        <v>17.2</v>
      </c>
      <c r="R2504" s="9" t="s">
        <v>8341</v>
      </c>
      <c r="S2504" t="s">
        <v>8358</v>
      </c>
      <c r="T2504" s="13">
        <f t="shared" si="198"/>
        <v>41858.825439814813</v>
      </c>
      <c r="U2504" s="13">
        <f t="shared" si="199"/>
        <v>41903.825439814813</v>
      </c>
    </row>
    <row r="2505" spans="1:21" ht="58" x14ac:dyDescent="0.3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>
        <f t="shared" si="195"/>
        <v>0</v>
      </c>
      <c r="P2505">
        <f t="shared" si="196"/>
        <v>0</v>
      </c>
      <c r="Q2505" s="16" t="e">
        <f t="shared" si="197"/>
        <v>#DIV/0!</v>
      </c>
      <c r="R2505" s="9" t="s">
        <v>8341</v>
      </c>
      <c r="S2505" t="s">
        <v>8358</v>
      </c>
      <c r="T2505" s="13">
        <f t="shared" si="198"/>
        <v>42498.899398148147</v>
      </c>
      <c r="U2505" s="13">
        <f t="shared" si="199"/>
        <v>42528.879166666666</v>
      </c>
    </row>
    <row r="2506" spans="1:21" ht="29" x14ac:dyDescent="0.3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>
        <f t="shared" si="195"/>
        <v>0</v>
      </c>
      <c r="P2506">
        <f t="shared" si="196"/>
        <v>0</v>
      </c>
      <c r="Q2506" s="16" t="e">
        <f t="shared" si="197"/>
        <v>#DIV/0!</v>
      </c>
      <c r="R2506" s="9" t="s">
        <v>8341</v>
      </c>
      <c r="S2506" t="s">
        <v>8358</v>
      </c>
      <c r="T2506" s="13">
        <f t="shared" si="198"/>
        <v>41928.015439814815</v>
      </c>
      <c r="U2506" s="13">
        <f t="shared" si="199"/>
        <v>41958.057106481487</v>
      </c>
    </row>
    <row r="2507" spans="1:21" ht="58" x14ac:dyDescent="0.3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>
        <f t="shared" si="195"/>
        <v>0</v>
      </c>
      <c r="P2507">
        <f t="shared" si="196"/>
        <v>0</v>
      </c>
      <c r="Q2507" s="16" t="e">
        <f t="shared" si="197"/>
        <v>#DIV/0!</v>
      </c>
      <c r="R2507" s="9" t="s">
        <v>8341</v>
      </c>
      <c r="S2507" t="s">
        <v>8358</v>
      </c>
      <c r="T2507" s="13">
        <f t="shared" si="198"/>
        <v>42047.05574074074</v>
      </c>
      <c r="U2507" s="13">
        <f t="shared" si="199"/>
        <v>42077.014074074075</v>
      </c>
    </row>
    <row r="2508" spans="1:21" ht="43.5" x14ac:dyDescent="0.3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>
        <f t="shared" si="195"/>
        <v>0.6</v>
      </c>
      <c r="P2508">
        <f t="shared" si="196"/>
        <v>1</v>
      </c>
      <c r="Q2508" s="16">
        <f t="shared" si="197"/>
        <v>15</v>
      </c>
      <c r="R2508" s="9" t="s">
        <v>8341</v>
      </c>
      <c r="S2508" t="s">
        <v>8358</v>
      </c>
      <c r="T2508" s="13">
        <f t="shared" si="198"/>
        <v>42258.297094907408</v>
      </c>
      <c r="U2508" s="13">
        <f t="shared" si="199"/>
        <v>42280.875</v>
      </c>
    </row>
    <row r="2509" spans="1:21" x14ac:dyDescent="0.3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>
        <f t="shared" si="195"/>
        <v>0</v>
      </c>
      <c r="P2509">
        <f t="shared" si="196"/>
        <v>0</v>
      </c>
      <c r="Q2509" s="16" t="e">
        <f t="shared" si="197"/>
        <v>#DIV/0!</v>
      </c>
      <c r="R2509" s="9" t="s">
        <v>8341</v>
      </c>
      <c r="S2509" t="s">
        <v>8358</v>
      </c>
      <c r="T2509" s="13">
        <f t="shared" si="198"/>
        <v>42105.072962962964</v>
      </c>
      <c r="U2509" s="13">
        <f t="shared" si="199"/>
        <v>42135.072962962964</v>
      </c>
    </row>
    <row r="2510" spans="1:21" ht="43.5" x14ac:dyDescent="0.3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>
        <f t="shared" si="195"/>
        <v>0</v>
      </c>
      <c r="P2510">
        <f t="shared" si="196"/>
        <v>0</v>
      </c>
      <c r="Q2510" s="16" t="e">
        <f t="shared" si="197"/>
        <v>#DIV/0!</v>
      </c>
      <c r="R2510" s="9" t="s">
        <v>8341</v>
      </c>
      <c r="S2510" t="s">
        <v>8358</v>
      </c>
      <c r="T2510" s="13">
        <f t="shared" si="198"/>
        <v>41835.951782407406</v>
      </c>
      <c r="U2510" s="13">
        <f t="shared" si="199"/>
        <v>41865.951782407406</v>
      </c>
    </row>
    <row r="2511" spans="1:21" ht="43.5" x14ac:dyDescent="0.3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>
        <f t="shared" si="195"/>
        <v>1.0526315789473684</v>
      </c>
      <c r="P2511">
        <f t="shared" si="196"/>
        <v>2</v>
      </c>
      <c r="Q2511" s="16">
        <f t="shared" si="197"/>
        <v>35.714285714285715</v>
      </c>
      <c r="R2511" s="9" t="s">
        <v>8341</v>
      </c>
      <c r="S2511" t="s">
        <v>8358</v>
      </c>
      <c r="T2511" s="13">
        <f t="shared" si="198"/>
        <v>42058.809594907405</v>
      </c>
      <c r="U2511" s="13">
        <f t="shared" si="199"/>
        <v>42114.767928240741</v>
      </c>
    </row>
    <row r="2512" spans="1:21" ht="43.5" x14ac:dyDescent="0.3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>
        <f t="shared" si="195"/>
        <v>0.15</v>
      </c>
      <c r="P2512">
        <f t="shared" si="196"/>
        <v>1</v>
      </c>
      <c r="Q2512" s="16">
        <f t="shared" si="197"/>
        <v>37.5</v>
      </c>
      <c r="R2512" s="9" t="s">
        <v>8341</v>
      </c>
      <c r="S2512" t="s">
        <v>8358</v>
      </c>
      <c r="T2512" s="13">
        <f t="shared" si="198"/>
        <v>42078.997361111105</v>
      </c>
      <c r="U2512" s="13">
        <f t="shared" si="199"/>
        <v>42138.997361111105</v>
      </c>
    </row>
    <row r="2513" spans="1:21" ht="43.5" x14ac:dyDescent="0.3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>
        <f t="shared" si="195"/>
        <v>0</v>
      </c>
      <c r="P2513">
        <f t="shared" si="196"/>
        <v>0</v>
      </c>
      <c r="Q2513" s="16" t="e">
        <f t="shared" si="197"/>
        <v>#DIV/0!</v>
      </c>
      <c r="R2513" s="9" t="s">
        <v>8341</v>
      </c>
      <c r="S2513" t="s">
        <v>8358</v>
      </c>
      <c r="T2513" s="13">
        <f t="shared" si="198"/>
        <v>42371.446909722217</v>
      </c>
      <c r="U2513" s="13">
        <f t="shared" si="199"/>
        <v>42401.446909722217</v>
      </c>
    </row>
    <row r="2514" spans="1:21" ht="43.5" x14ac:dyDescent="0.3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>
        <f t="shared" si="195"/>
        <v>0</v>
      </c>
      <c r="P2514">
        <f t="shared" si="196"/>
        <v>0</v>
      </c>
      <c r="Q2514" s="16" t="e">
        <f t="shared" si="197"/>
        <v>#DIV/0!</v>
      </c>
      <c r="R2514" s="9" t="s">
        <v>8341</v>
      </c>
      <c r="S2514" t="s">
        <v>8358</v>
      </c>
      <c r="T2514" s="13">
        <f t="shared" si="198"/>
        <v>41971.876863425925</v>
      </c>
      <c r="U2514" s="13">
        <f t="shared" si="199"/>
        <v>41986.876863425925</v>
      </c>
    </row>
    <row r="2515" spans="1:21" ht="58" x14ac:dyDescent="0.3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>
        <f t="shared" si="195"/>
        <v>0</v>
      </c>
      <c r="P2515">
        <f t="shared" si="196"/>
        <v>0</v>
      </c>
      <c r="Q2515" s="16" t="e">
        <f t="shared" si="197"/>
        <v>#DIV/0!</v>
      </c>
      <c r="R2515" s="9" t="s">
        <v>8341</v>
      </c>
      <c r="S2515" t="s">
        <v>8358</v>
      </c>
      <c r="T2515" s="13">
        <f t="shared" si="198"/>
        <v>42732.00681712963</v>
      </c>
      <c r="U2515" s="13">
        <f t="shared" si="199"/>
        <v>42792.00681712963</v>
      </c>
    </row>
    <row r="2516" spans="1:21" ht="43.5" x14ac:dyDescent="0.3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>
        <f t="shared" si="195"/>
        <v>1.7500000000000002</v>
      </c>
      <c r="P2516">
        <f t="shared" si="196"/>
        <v>2</v>
      </c>
      <c r="Q2516" s="16">
        <f t="shared" si="197"/>
        <v>52.5</v>
      </c>
      <c r="R2516" s="9" t="s">
        <v>8341</v>
      </c>
      <c r="S2516" t="s">
        <v>8358</v>
      </c>
      <c r="T2516" s="13">
        <f t="shared" si="198"/>
        <v>41854.389780092592</v>
      </c>
      <c r="U2516" s="13">
        <f t="shared" si="199"/>
        <v>41871.389780092592</v>
      </c>
    </row>
    <row r="2517" spans="1:21" ht="58" x14ac:dyDescent="0.3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>
        <f t="shared" si="195"/>
        <v>18.600000000000001</v>
      </c>
      <c r="P2517">
        <f t="shared" si="196"/>
        <v>19</v>
      </c>
      <c r="Q2517" s="16">
        <f t="shared" si="197"/>
        <v>77.5</v>
      </c>
      <c r="R2517" s="9" t="s">
        <v>8341</v>
      </c>
      <c r="S2517" t="s">
        <v>8358</v>
      </c>
      <c r="T2517" s="13">
        <f t="shared" si="198"/>
        <v>42027.839733796296</v>
      </c>
      <c r="U2517" s="13">
        <f t="shared" si="199"/>
        <v>42057.839733796296</v>
      </c>
    </row>
    <row r="2518" spans="1:21" ht="43.5" x14ac:dyDescent="0.3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>
        <f t="shared" si="195"/>
        <v>0</v>
      </c>
      <c r="P2518">
        <f t="shared" si="196"/>
        <v>0</v>
      </c>
      <c r="Q2518" s="16" t="e">
        <f t="shared" si="197"/>
        <v>#DIV/0!</v>
      </c>
      <c r="R2518" s="9" t="s">
        <v>8341</v>
      </c>
      <c r="S2518" t="s">
        <v>8358</v>
      </c>
      <c r="T2518" s="13">
        <f t="shared" si="198"/>
        <v>41942.653379629628</v>
      </c>
      <c r="U2518" s="13">
        <f t="shared" si="199"/>
        <v>41972.6950462963</v>
      </c>
    </row>
    <row r="2519" spans="1:21" ht="43.5" x14ac:dyDescent="0.3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>
        <f t="shared" si="195"/>
        <v>9.8166666666666664</v>
      </c>
      <c r="P2519">
        <f t="shared" si="196"/>
        <v>10</v>
      </c>
      <c r="Q2519" s="16">
        <f t="shared" si="197"/>
        <v>53.545454545454547</v>
      </c>
      <c r="R2519" s="9" t="s">
        <v>8341</v>
      </c>
      <c r="S2519" t="s">
        <v>8358</v>
      </c>
      <c r="T2519" s="13">
        <f t="shared" si="198"/>
        <v>42052.802430555559</v>
      </c>
      <c r="U2519" s="13">
        <f t="shared" si="199"/>
        <v>42082.760763888888</v>
      </c>
    </row>
    <row r="2520" spans="1:21" ht="43.5" x14ac:dyDescent="0.3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>
        <f t="shared" si="195"/>
        <v>0</v>
      </c>
      <c r="P2520">
        <f t="shared" si="196"/>
        <v>0</v>
      </c>
      <c r="Q2520" s="16" t="e">
        <f t="shared" si="197"/>
        <v>#DIV/0!</v>
      </c>
      <c r="R2520" s="9" t="s">
        <v>8341</v>
      </c>
      <c r="S2520" t="s">
        <v>8358</v>
      </c>
      <c r="T2520" s="13">
        <f t="shared" si="198"/>
        <v>41926.680879629632</v>
      </c>
      <c r="U2520" s="13">
        <f t="shared" si="199"/>
        <v>41956.722546296296</v>
      </c>
    </row>
    <row r="2521" spans="1:21" ht="29" x14ac:dyDescent="0.3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>
        <f t="shared" si="195"/>
        <v>4.3333333333333335E-2</v>
      </c>
      <c r="P2521">
        <f t="shared" si="196"/>
        <v>1</v>
      </c>
      <c r="Q2521" s="16">
        <f t="shared" si="197"/>
        <v>16.25</v>
      </c>
      <c r="R2521" s="9" t="s">
        <v>8341</v>
      </c>
      <c r="S2521" t="s">
        <v>8358</v>
      </c>
      <c r="T2521" s="13">
        <f t="shared" si="198"/>
        <v>41809.155138888891</v>
      </c>
      <c r="U2521" s="13">
        <f t="shared" si="199"/>
        <v>41839.155138888891</v>
      </c>
    </row>
    <row r="2522" spans="1:21" ht="43.5" x14ac:dyDescent="0.3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>
        <f t="shared" si="195"/>
        <v>0</v>
      </c>
      <c r="P2522">
        <f t="shared" si="196"/>
        <v>0</v>
      </c>
      <c r="Q2522" s="16" t="e">
        <f t="shared" si="197"/>
        <v>#DIV/0!</v>
      </c>
      <c r="R2522" s="9" t="s">
        <v>8341</v>
      </c>
      <c r="S2522" t="s">
        <v>8358</v>
      </c>
      <c r="T2522" s="13">
        <f t="shared" si="198"/>
        <v>42612.600520833337</v>
      </c>
      <c r="U2522" s="13">
        <f t="shared" si="199"/>
        <v>42658.806249999994</v>
      </c>
    </row>
    <row r="2523" spans="1:21" ht="58" x14ac:dyDescent="0.3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>
        <f t="shared" si="195"/>
        <v>109.48792</v>
      </c>
      <c r="P2523">
        <f t="shared" si="196"/>
        <v>110</v>
      </c>
      <c r="Q2523" s="16">
        <f t="shared" si="197"/>
        <v>103.68174242424243</v>
      </c>
      <c r="R2523" s="9" t="s">
        <v>8330</v>
      </c>
      <c r="S2523" t="s">
        <v>8359</v>
      </c>
      <c r="T2523" s="13">
        <f t="shared" si="198"/>
        <v>42269.967835648145</v>
      </c>
      <c r="U2523" s="13">
        <f t="shared" si="199"/>
        <v>42290.967835648145</v>
      </c>
    </row>
    <row r="2524" spans="1:21" ht="43.5" x14ac:dyDescent="0.3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>
        <f t="shared" si="195"/>
        <v>100</v>
      </c>
      <c r="P2524">
        <f t="shared" si="196"/>
        <v>100</v>
      </c>
      <c r="Q2524" s="16">
        <f t="shared" si="197"/>
        <v>185.18518518518519</v>
      </c>
      <c r="R2524" s="9" t="s">
        <v>8330</v>
      </c>
      <c r="S2524" t="s">
        <v>8359</v>
      </c>
      <c r="T2524" s="13">
        <f t="shared" si="198"/>
        <v>42460.573611111111</v>
      </c>
      <c r="U2524" s="13">
        <f t="shared" si="199"/>
        <v>42482.619444444441</v>
      </c>
    </row>
    <row r="2525" spans="1:21" ht="43.5" x14ac:dyDescent="0.3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>
        <f t="shared" si="195"/>
        <v>156.44444444444446</v>
      </c>
      <c r="P2525">
        <f t="shared" si="196"/>
        <v>157</v>
      </c>
      <c r="Q2525" s="16">
        <f t="shared" si="197"/>
        <v>54.153846153846153</v>
      </c>
      <c r="R2525" s="9" t="s">
        <v>8330</v>
      </c>
      <c r="S2525" t="s">
        <v>8359</v>
      </c>
      <c r="T2525" s="13">
        <f t="shared" si="198"/>
        <v>41930.975601851853</v>
      </c>
      <c r="U2525" s="13">
        <f t="shared" si="199"/>
        <v>41961.017268518524</v>
      </c>
    </row>
    <row r="2526" spans="1:21" ht="43.5" x14ac:dyDescent="0.3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>
        <f t="shared" si="195"/>
        <v>101.6</v>
      </c>
      <c r="P2526">
        <f t="shared" si="196"/>
        <v>102</v>
      </c>
      <c r="Q2526" s="16">
        <f t="shared" si="197"/>
        <v>177.2093023255814</v>
      </c>
      <c r="R2526" s="9" t="s">
        <v>8330</v>
      </c>
      <c r="S2526" t="s">
        <v>8359</v>
      </c>
      <c r="T2526" s="13">
        <f t="shared" si="198"/>
        <v>41961.807372685187</v>
      </c>
      <c r="U2526" s="13">
        <f t="shared" si="199"/>
        <v>41994.1875</v>
      </c>
    </row>
    <row r="2527" spans="1:21" ht="43.5" x14ac:dyDescent="0.3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>
        <f t="shared" si="195"/>
        <v>100.325</v>
      </c>
      <c r="P2527">
        <f t="shared" si="196"/>
        <v>101</v>
      </c>
      <c r="Q2527" s="16">
        <f t="shared" si="197"/>
        <v>100.325</v>
      </c>
      <c r="R2527" s="9" t="s">
        <v>8330</v>
      </c>
      <c r="S2527" t="s">
        <v>8359</v>
      </c>
      <c r="T2527" s="13">
        <f t="shared" si="198"/>
        <v>41058.844571759262</v>
      </c>
      <c r="U2527" s="13">
        <f t="shared" si="199"/>
        <v>41088.844571759262</v>
      </c>
    </row>
    <row r="2528" spans="1:21" ht="43.5" x14ac:dyDescent="0.3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>
        <f t="shared" si="195"/>
        <v>112.94999999999999</v>
      </c>
      <c r="P2528">
        <f t="shared" si="196"/>
        <v>113</v>
      </c>
      <c r="Q2528" s="16">
        <f t="shared" si="197"/>
        <v>136.90909090909091</v>
      </c>
      <c r="R2528" s="9" t="s">
        <v>8330</v>
      </c>
      <c r="S2528" t="s">
        <v>8359</v>
      </c>
      <c r="T2528" s="13">
        <f t="shared" si="198"/>
        <v>41953.091134259259</v>
      </c>
      <c r="U2528" s="13">
        <f t="shared" si="199"/>
        <v>41981.207638888889</v>
      </c>
    </row>
    <row r="2529" spans="1:21" ht="43.5" x14ac:dyDescent="0.3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>
        <f t="shared" si="195"/>
        <v>102.125</v>
      </c>
      <c r="P2529">
        <f t="shared" si="196"/>
        <v>103</v>
      </c>
      <c r="Q2529" s="16">
        <f t="shared" si="197"/>
        <v>57.535211267605632</v>
      </c>
      <c r="R2529" s="9" t="s">
        <v>8330</v>
      </c>
      <c r="S2529" t="s">
        <v>8359</v>
      </c>
      <c r="T2529" s="13">
        <f t="shared" si="198"/>
        <v>41546.75105324074</v>
      </c>
      <c r="U2529" s="13">
        <f t="shared" si="199"/>
        <v>41565.165972222225</v>
      </c>
    </row>
    <row r="2530" spans="1:21" ht="43.5" x14ac:dyDescent="0.3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>
        <f t="shared" si="195"/>
        <v>107.24974999999999</v>
      </c>
      <c r="P2530">
        <f t="shared" si="196"/>
        <v>108</v>
      </c>
      <c r="Q2530" s="16">
        <f t="shared" si="197"/>
        <v>52.962839506172834</v>
      </c>
      <c r="R2530" s="9" t="s">
        <v>8330</v>
      </c>
      <c r="S2530" t="s">
        <v>8359</v>
      </c>
      <c r="T2530" s="13">
        <f t="shared" si="198"/>
        <v>42217.834525462968</v>
      </c>
      <c r="U2530" s="13">
        <f t="shared" si="199"/>
        <v>42236.458333333328</v>
      </c>
    </row>
    <row r="2531" spans="1:21" ht="29" x14ac:dyDescent="0.3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>
        <f t="shared" si="195"/>
        <v>104.28333333333333</v>
      </c>
      <c r="P2531">
        <f t="shared" si="196"/>
        <v>105</v>
      </c>
      <c r="Q2531" s="16">
        <f t="shared" si="197"/>
        <v>82.328947368421055</v>
      </c>
      <c r="R2531" s="9" t="s">
        <v>8330</v>
      </c>
      <c r="S2531" t="s">
        <v>8359</v>
      </c>
      <c r="T2531" s="13">
        <f t="shared" si="198"/>
        <v>40948.080729166664</v>
      </c>
      <c r="U2531" s="13">
        <f t="shared" si="199"/>
        <v>40993.0390625</v>
      </c>
    </row>
    <row r="2532" spans="1:21" ht="43.5" x14ac:dyDescent="0.3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>
        <f t="shared" si="195"/>
        <v>100</v>
      </c>
      <c r="P2532">
        <f t="shared" si="196"/>
        <v>100</v>
      </c>
      <c r="Q2532" s="16">
        <f t="shared" si="197"/>
        <v>135.41666666666666</v>
      </c>
      <c r="R2532" s="9" t="s">
        <v>8330</v>
      </c>
      <c r="S2532" t="s">
        <v>8359</v>
      </c>
      <c r="T2532" s="13">
        <f t="shared" si="198"/>
        <v>42081.864641203705</v>
      </c>
      <c r="U2532" s="13">
        <f t="shared" si="199"/>
        <v>42114.201388888891</v>
      </c>
    </row>
    <row r="2533" spans="1:21" ht="58" x14ac:dyDescent="0.3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>
        <f t="shared" si="195"/>
        <v>100.4</v>
      </c>
      <c r="P2533">
        <f t="shared" si="196"/>
        <v>101</v>
      </c>
      <c r="Q2533" s="16">
        <f t="shared" si="197"/>
        <v>74.06557377049181</v>
      </c>
      <c r="R2533" s="9" t="s">
        <v>8330</v>
      </c>
      <c r="S2533" t="s">
        <v>8359</v>
      </c>
      <c r="T2533" s="13">
        <f t="shared" si="198"/>
        <v>42208.680023148147</v>
      </c>
      <c r="U2533" s="13">
        <f t="shared" si="199"/>
        <v>42231.165972222225</v>
      </c>
    </row>
    <row r="2534" spans="1:21" ht="43.5" x14ac:dyDescent="0.3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>
        <f t="shared" si="195"/>
        <v>126.125</v>
      </c>
      <c r="P2534">
        <f t="shared" si="196"/>
        <v>127</v>
      </c>
      <c r="Q2534" s="16">
        <f t="shared" si="197"/>
        <v>84.083333333333329</v>
      </c>
      <c r="R2534" s="9" t="s">
        <v>8330</v>
      </c>
      <c r="S2534" t="s">
        <v>8359</v>
      </c>
      <c r="T2534" s="13">
        <f t="shared" si="198"/>
        <v>41107.849143518521</v>
      </c>
      <c r="U2534" s="13">
        <f t="shared" si="199"/>
        <v>41137.849143518521</v>
      </c>
    </row>
    <row r="2535" spans="1:21" ht="43.5" x14ac:dyDescent="0.3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>
        <f t="shared" si="195"/>
        <v>110.66666666666667</v>
      </c>
      <c r="P2535">
        <f t="shared" si="196"/>
        <v>111</v>
      </c>
      <c r="Q2535" s="16">
        <f t="shared" si="197"/>
        <v>61.029411764705884</v>
      </c>
      <c r="R2535" s="9" t="s">
        <v>8330</v>
      </c>
      <c r="S2535" t="s">
        <v>8359</v>
      </c>
      <c r="T2535" s="13">
        <f t="shared" si="198"/>
        <v>41304.751284722224</v>
      </c>
      <c r="U2535" s="13">
        <f t="shared" si="199"/>
        <v>41334.750787037039</v>
      </c>
    </row>
    <row r="2536" spans="1:21" ht="58" x14ac:dyDescent="0.3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>
        <f t="shared" si="195"/>
        <v>105</v>
      </c>
      <c r="P2536">
        <f t="shared" si="196"/>
        <v>105</v>
      </c>
      <c r="Q2536" s="16">
        <f t="shared" si="197"/>
        <v>150</v>
      </c>
      <c r="R2536" s="9" t="s">
        <v>8330</v>
      </c>
      <c r="S2536" t="s">
        <v>8359</v>
      </c>
      <c r="T2536" s="13">
        <f t="shared" si="198"/>
        <v>40127.700370370374</v>
      </c>
      <c r="U2536" s="13">
        <f t="shared" si="199"/>
        <v>40179.25</v>
      </c>
    </row>
    <row r="2537" spans="1:21" x14ac:dyDescent="0.3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>
        <f t="shared" si="195"/>
        <v>103.77499999999999</v>
      </c>
      <c r="P2537">
        <f t="shared" si="196"/>
        <v>104</v>
      </c>
      <c r="Q2537" s="16">
        <f t="shared" si="197"/>
        <v>266.08974358974359</v>
      </c>
      <c r="R2537" s="9" t="s">
        <v>8330</v>
      </c>
      <c r="S2537" t="s">
        <v>8359</v>
      </c>
      <c r="T2537" s="13">
        <f t="shared" si="198"/>
        <v>41943.791030092594</v>
      </c>
      <c r="U2537" s="13">
        <f t="shared" si="199"/>
        <v>41974.832696759258</v>
      </c>
    </row>
    <row r="2538" spans="1:21" ht="43.5" x14ac:dyDescent="0.3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>
        <f t="shared" si="195"/>
        <v>115.99999999999999</v>
      </c>
      <c r="P2538">
        <f t="shared" si="196"/>
        <v>116</v>
      </c>
      <c r="Q2538" s="16">
        <f t="shared" si="197"/>
        <v>7.25</v>
      </c>
      <c r="R2538" s="9" t="s">
        <v>8330</v>
      </c>
      <c r="S2538" t="s">
        <v>8359</v>
      </c>
      <c r="T2538" s="13">
        <f t="shared" si="198"/>
        <v>41464.106087962966</v>
      </c>
      <c r="U2538" s="13">
        <f t="shared" si="199"/>
        <v>41485.106087962966</v>
      </c>
    </row>
    <row r="2539" spans="1:21" ht="43.5" x14ac:dyDescent="0.3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>
        <f t="shared" si="195"/>
        <v>110.00000000000001</v>
      </c>
      <c r="P2539">
        <f t="shared" si="196"/>
        <v>110</v>
      </c>
      <c r="Q2539" s="16">
        <f t="shared" si="197"/>
        <v>100</v>
      </c>
      <c r="R2539" s="9" t="s">
        <v>8330</v>
      </c>
      <c r="S2539" t="s">
        <v>8359</v>
      </c>
      <c r="T2539" s="13">
        <f t="shared" si="198"/>
        <v>40696.648784722223</v>
      </c>
      <c r="U2539" s="13">
        <f t="shared" si="199"/>
        <v>40756.648784722223</v>
      </c>
    </row>
    <row r="2540" spans="1:21" ht="29" x14ac:dyDescent="0.3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>
        <f t="shared" si="195"/>
        <v>113.01761111111111</v>
      </c>
      <c r="P2540">
        <f t="shared" si="196"/>
        <v>114</v>
      </c>
      <c r="Q2540" s="16">
        <f t="shared" si="197"/>
        <v>109.96308108108107</v>
      </c>
      <c r="R2540" s="9" t="s">
        <v>8330</v>
      </c>
      <c r="S2540" t="s">
        <v>8359</v>
      </c>
      <c r="T2540" s="13">
        <f t="shared" si="198"/>
        <v>41298.509965277779</v>
      </c>
      <c r="U2540" s="13">
        <f t="shared" si="199"/>
        <v>41329.207638888889</v>
      </c>
    </row>
    <row r="2541" spans="1:21" ht="43.5" x14ac:dyDescent="0.3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>
        <f t="shared" si="195"/>
        <v>100.25</v>
      </c>
      <c r="P2541">
        <f t="shared" si="196"/>
        <v>101</v>
      </c>
      <c r="Q2541" s="16">
        <f t="shared" si="197"/>
        <v>169.91525423728814</v>
      </c>
      <c r="R2541" s="9" t="s">
        <v>8330</v>
      </c>
      <c r="S2541" t="s">
        <v>8359</v>
      </c>
      <c r="T2541" s="13">
        <f t="shared" si="198"/>
        <v>41977.902222222227</v>
      </c>
      <c r="U2541" s="13">
        <f t="shared" si="199"/>
        <v>42037.902222222227</v>
      </c>
    </row>
    <row r="2542" spans="1:21" ht="58" x14ac:dyDescent="0.3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>
        <f t="shared" si="195"/>
        <v>103.4</v>
      </c>
      <c r="P2542">
        <f t="shared" si="196"/>
        <v>104</v>
      </c>
      <c r="Q2542" s="16">
        <f t="shared" si="197"/>
        <v>95.740740740740748</v>
      </c>
      <c r="R2542" s="9" t="s">
        <v>8330</v>
      </c>
      <c r="S2542" t="s">
        <v>8359</v>
      </c>
      <c r="T2542" s="13">
        <f t="shared" si="198"/>
        <v>40785.675011574072</v>
      </c>
      <c r="U2542" s="13">
        <f t="shared" si="199"/>
        <v>40845.675011574072</v>
      </c>
    </row>
    <row r="2543" spans="1:21" ht="58" x14ac:dyDescent="0.3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>
        <f t="shared" si="195"/>
        <v>107.02857142857142</v>
      </c>
      <c r="P2543">
        <f t="shared" si="196"/>
        <v>108</v>
      </c>
      <c r="Q2543" s="16">
        <f t="shared" si="197"/>
        <v>59.460317460317462</v>
      </c>
      <c r="R2543" s="9" t="s">
        <v>8330</v>
      </c>
      <c r="S2543" t="s">
        <v>8359</v>
      </c>
      <c r="T2543" s="13">
        <f t="shared" si="198"/>
        <v>41483.449282407404</v>
      </c>
      <c r="U2543" s="13">
        <f t="shared" si="199"/>
        <v>41543.449282407404</v>
      </c>
    </row>
    <row r="2544" spans="1:21" ht="43.5" x14ac:dyDescent="0.3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>
        <f t="shared" si="195"/>
        <v>103.57142857142858</v>
      </c>
      <c r="P2544">
        <f t="shared" si="196"/>
        <v>104</v>
      </c>
      <c r="Q2544" s="16">
        <f t="shared" si="197"/>
        <v>55.769230769230766</v>
      </c>
      <c r="R2544" s="9" t="s">
        <v>8330</v>
      </c>
      <c r="S2544" t="s">
        <v>8359</v>
      </c>
      <c r="T2544" s="13">
        <f t="shared" si="198"/>
        <v>41509.426585648151</v>
      </c>
      <c r="U2544" s="13">
        <f t="shared" si="199"/>
        <v>41548.165972222225</v>
      </c>
    </row>
    <row r="2545" spans="1:21" ht="43.5" x14ac:dyDescent="0.3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>
        <f t="shared" si="195"/>
        <v>156.4</v>
      </c>
      <c r="P2545">
        <f t="shared" si="196"/>
        <v>157</v>
      </c>
      <c r="Q2545" s="16">
        <f t="shared" si="197"/>
        <v>30.076923076923077</v>
      </c>
      <c r="R2545" s="9" t="s">
        <v>8330</v>
      </c>
      <c r="S2545" t="s">
        <v>8359</v>
      </c>
      <c r="T2545" s="13">
        <f t="shared" si="198"/>
        <v>40514.107615740737</v>
      </c>
      <c r="U2545" s="13">
        <f t="shared" si="199"/>
        <v>40545.125</v>
      </c>
    </row>
    <row r="2546" spans="1:21" ht="43.5" x14ac:dyDescent="0.3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>
        <f t="shared" si="195"/>
        <v>100.82</v>
      </c>
      <c r="P2546">
        <f t="shared" si="196"/>
        <v>101</v>
      </c>
      <c r="Q2546" s="16">
        <f t="shared" si="197"/>
        <v>88.438596491228068</v>
      </c>
      <c r="R2546" s="9" t="s">
        <v>8330</v>
      </c>
      <c r="S2546" t="s">
        <v>8359</v>
      </c>
      <c r="T2546" s="13">
        <f t="shared" si="198"/>
        <v>41068.520474537036</v>
      </c>
      <c r="U2546" s="13">
        <f t="shared" si="199"/>
        <v>41098.520474537036</v>
      </c>
    </row>
    <row r="2547" spans="1:21" ht="43.5" x14ac:dyDescent="0.3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>
        <f t="shared" si="195"/>
        <v>195.3</v>
      </c>
      <c r="P2547">
        <f t="shared" si="196"/>
        <v>196</v>
      </c>
      <c r="Q2547" s="16">
        <f t="shared" si="197"/>
        <v>64.032786885245898</v>
      </c>
      <c r="R2547" s="9" t="s">
        <v>8330</v>
      </c>
      <c r="S2547" t="s">
        <v>8359</v>
      </c>
      <c r="T2547" s="13">
        <f t="shared" si="198"/>
        <v>42027.13817129629</v>
      </c>
      <c r="U2547" s="13">
        <f t="shared" si="199"/>
        <v>42062.020833333328</v>
      </c>
    </row>
    <row r="2548" spans="1:21" ht="43.5" x14ac:dyDescent="0.3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>
        <f t="shared" si="195"/>
        <v>111.71428571428572</v>
      </c>
      <c r="P2548">
        <f t="shared" si="196"/>
        <v>112</v>
      </c>
      <c r="Q2548" s="16">
        <f t="shared" si="197"/>
        <v>60.153846153846153</v>
      </c>
      <c r="R2548" s="9" t="s">
        <v>8330</v>
      </c>
      <c r="S2548" t="s">
        <v>8359</v>
      </c>
      <c r="T2548" s="13">
        <f t="shared" si="198"/>
        <v>41524.858553240738</v>
      </c>
      <c r="U2548" s="13">
        <f t="shared" si="199"/>
        <v>41552.208333333336</v>
      </c>
    </row>
    <row r="2549" spans="1:21" ht="43.5" x14ac:dyDescent="0.3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>
        <f t="shared" si="195"/>
        <v>119.85454545454546</v>
      </c>
      <c r="P2549">
        <f t="shared" si="196"/>
        <v>120</v>
      </c>
      <c r="Q2549" s="16">
        <f t="shared" si="197"/>
        <v>49.194029850746269</v>
      </c>
      <c r="R2549" s="9" t="s">
        <v>8330</v>
      </c>
      <c r="S2549" t="s">
        <v>8359</v>
      </c>
      <c r="T2549" s="13">
        <f t="shared" si="198"/>
        <v>40973.773182870369</v>
      </c>
      <c r="U2549" s="13">
        <f t="shared" si="199"/>
        <v>41003.731516203705</v>
      </c>
    </row>
    <row r="2550" spans="1:21" ht="43.5" x14ac:dyDescent="0.3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>
        <f t="shared" si="195"/>
        <v>101.85</v>
      </c>
      <c r="P2550">
        <f t="shared" si="196"/>
        <v>102</v>
      </c>
      <c r="Q2550" s="16">
        <f t="shared" si="197"/>
        <v>165.16216216216216</v>
      </c>
      <c r="R2550" s="9" t="s">
        <v>8330</v>
      </c>
      <c r="S2550" t="s">
        <v>8359</v>
      </c>
      <c r="T2550" s="13">
        <f t="shared" si="198"/>
        <v>42618.625428240746</v>
      </c>
      <c r="U2550" s="13">
        <f t="shared" si="199"/>
        <v>42643.185416666667</v>
      </c>
    </row>
    <row r="2551" spans="1:21" ht="43.5" x14ac:dyDescent="0.3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>
        <f t="shared" si="195"/>
        <v>102.80254777070064</v>
      </c>
      <c r="P2551">
        <f t="shared" si="196"/>
        <v>103</v>
      </c>
      <c r="Q2551" s="16">
        <f t="shared" si="197"/>
        <v>43.621621621621621</v>
      </c>
      <c r="R2551" s="9" t="s">
        <v>8330</v>
      </c>
      <c r="S2551" t="s">
        <v>8359</v>
      </c>
      <c r="T2551" s="13">
        <f t="shared" si="198"/>
        <v>41390.757754629631</v>
      </c>
      <c r="U2551" s="13">
        <f t="shared" si="199"/>
        <v>41425.708333333336</v>
      </c>
    </row>
    <row r="2552" spans="1:21" ht="58" x14ac:dyDescent="0.3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>
        <f t="shared" si="195"/>
        <v>100.84615384615385</v>
      </c>
      <c r="P2552">
        <f t="shared" si="196"/>
        <v>101</v>
      </c>
      <c r="Q2552" s="16">
        <f t="shared" si="197"/>
        <v>43.7</v>
      </c>
      <c r="R2552" s="9" t="s">
        <v>8330</v>
      </c>
      <c r="S2552" t="s">
        <v>8359</v>
      </c>
      <c r="T2552" s="13">
        <f t="shared" si="198"/>
        <v>42228.634328703702</v>
      </c>
      <c r="U2552" s="13">
        <f t="shared" si="199"/>
        <v>42285.165972222225</v>
      </c>
    </row>
    <row r="2553" spans="1:21" ht="43.5" x14ac:dyDescent="0.3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>
        <f t="shared" si="195"/>
        <v>102.73469387755102</v>
      </c>
      <c r="P2553">
        <f t="shared" si="196"/>
        <v>103</v>
      </c>
      <c r="Q2553" s="16">
        <f t="shared" si="197"/>
        <v>67.419642857142861</v>
      </c>
      <c r="R2553" s="9" t="s">
        <v>8330</v>
      </c>
      <c r="S2553" t="s">
        <v>8359</v>
      </c>
      <c r="T2553" s="13">
        <f t="shared" si="198"/>
        <v>40961.252141203702</v>
      </c>
      <c r="U2553" s="13">
        <f t="shared" si="199"/>
        <v>40989.866666666669</v>
      </c>
    </row>
    <row r="2554" spans="1:21" ht="43.5" x14ac:dyDescent="0.3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>
        <f t="shared" si="195"/>
        <v>106.5</v>
      </c>
      <c r="P2554">
        <f t="shared" si="196"/>
        <v>107</v>
      </c>
      <c r="Q2554" s="16">
        <f t="shared" si="197"/>
        <v>177.5</v>
      </c>
      <c r="R2554" s="9" t="s">
        <v>8330</v>
      </c>
      <c r="S2554" t="s">
        <v>8359</v>
      </c>
      <c r="T2554" s="13">
        <f t="shared" si="198"/>
        <v>42769.809965277775</v>
      </c>
      <c r="U2554" s="13">
        <f t="shared" si="199"/>
        <v>42799.809965277775</v>
      </c>
    </row>
    <row r="2555" spans="1:21" ht="43.5" x14ac:dyDescent="0.3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>
        <f t="shared" si="195"/>
        <v>155.53333333333333</v>
      </c>
      <c r="P2555">
        <f t="shared" si="196"/>
        <v>156</v>
      </c>
      <c r="Q2555" s="16">
        <f t="shared" si="197"/>
        <v>38.883333333333333</v>
      </c>
      <c r="R2555" s="9" t="s">
        <v>8330</v>
      </c>
      <c r="S2555" t="s">
        <v>8359</v>
      </c>
      <c r="T2555" s="13">
        <f t="shared" si="198"/>
        <v>41113.199155092596</v>
      </c>
      <c r="U2555" s="13">
        <f t="shared" si="199"/>
        <v>41173.199155092596</v>
      </c>
    </row>
    <row r="2556" spans="1:21" ht="58" x14ac:dyDescent="0.3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>
        <f t="shared" si="195"/>
        <v>122.8</v>
      </c>
      <c r="P2556">
        <f t="shared" si="196"/>
        <v>123</v>
      </c>
      <c r="Q2556" s="16">
        <f t="shared" si="197"/>
        <v>54.985074626865675</v>
      </c>
      <c r="R2556" s="9" t="s">
        <v>8330</v>
      </c>
      <c r="S2556" t="s">
        <v>8359</v>
      </c>
      <c r="T2556" s="13">
        <f t="shared" si="198"/>
        <v>42125.078275462962</v>
      </c>
      <c r="U2556" s="13">
        <f t="shared" si="199"/>
        <v>42156.165972222225</v>
      </c>
    </row>
    <row r="2557" spans="1:21" ht="58" x14ac:dyDescent="0.3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>
        <f t="shared" si="195"/>
        <v>107.35</v>
      </c>
      <c r="P2557">
        <f t="shared" si="196"/>
        <v>108</v>
      </c>
      <c r="Q2557" s="16">
        <f t="shared" si="197"/>
        <v>61.342857142857142</v>
      </c>
      <c r="R2557" s="9" t="s">
        <v>8330</v>
      </c>
      <c r="S2557" t="s">
        <v>8359</v>
      </c>
      <c r="T2557" s="13">
        <f t="shared" si="198"/>
        <v>41026.655011574076</v>
      </c>
      <c r="U2557" s="13">
        <f t="shared" si="199"/>
        <v>41057.655011574076</v>
      </c>
    </row>
    <row r="2558" spans="1:21" ht="43.5" x14ac:dyDescent="0.3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>
        <f t="shared" si="195"/>
        <v>105.50335570469798</v>
      </c>
      <c r="P2558">
        <f t="shared" si="196"/>
        <v>106</v>
      </c>
      <c r="Q2558" s="16">
        <f t="shared" si="197"/>
        <v>23.117647058823529</v>
      </c>
      <c r="R2558" s="9" t="s">
        <v>8330</v>
      </c>
      <c r="S2558" t="s">
        <v>8359</v>
      </c>
      <c r="T2558" s="13">
        <f t="shared" si="198"/>
        <v>41222.991400462961</v>
      </c>
      <c r="U2558" s="13">
        <f t="shared" si="199"/>
        <v>41267.991400462961</v>
      </c>
    </row>
    <row r="2559" spans="1:21" ht="29" x14ac:dyDescent="0.3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>
        <f t="shared" si="195"/>
        <v>118.44444444444444</v>
      </c>
      <c r="P2559">
        <f t="shared" si="196"/>
        <v>119</v>
      </c>
      <c r="Q2559" s="16">
        <f t="shared" si="197"/>
        <v>29.611111111111111</v>
      </c>
      <c r="R2559" s="9" t="s">
        <v>8330</v>
      </c>
      <c r="S2559" t="s">
        <v>8359</v>
      </c>
      <c r="T2559" s="13">
        <f t="shared" si="198"/>
        <v>41744.745208333334</v>
      </c>
      <c r="U2559" s="13">
        <f t="shared" si="199"/>
        <v>41774.745208333334</v>
      </c>
    </row>
    <row r="2560" spans="1:21" ht="43.5" x14ac:dyDescent="0.3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>
        <f t="shared" si="195"/>
        <v>108.88</v>
      </c>
      <c r="P2560">
        <f t="shared" si="196"/>
        <v>109</v>
      </c>
      <c r="Q2560" s="16">
        <f t="shared" si="197"/>
        <v>75.611111111111114</v>
      </c>
      <c r="R2560" s="9" t="s">
        <v>8330</v>
      </c>
      <c r="S2560" t="s">
        <v>8359</v>
      </c>
      <c r="T2560" s="13">
        <f t="shared" si="198"/>
        <v>42093.860023148154</v>
      </c>
      <c r="U2560" s="13">
        <f t="shared" si="199"/>
        <v>42125.582638888889</v>
      </c>
    </row>
    <row r="2561" spans="1:21" ht="43.5" x14ac:dyDescent="0.3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>
        <f t="shared" si="195"/>
        <v>111.25</v>
      </c>
      <c r="P2561">
        <f t="shared" si="196"/>
        <v>112</v>
      </c>
      <c r="Q2561" s="16">
        <f t="shared" si="197"/>
        <v>35.6</v>
      </c>
      <c r="R2561" s="9" t="s">
        <v>8330</v>
      </c>
      <c r="S2561" t="s">
        <v>8359</v>
      </c>
      <c r="T2561" s="13">
        <f t="shared" si="198"/>
        <v>40829.873657407406</v>
      </c>
      <c r="U2561" s="13">
        <f t="shared" si="199"/>
        <v>40862.817361111112</v>
      </c>
    </row>
    <row r="2562" spans="1:21" ht="43.5" x14ac:dyDescent="0.3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>
        <f t="shared" si="195"/>
        <v>100.1</v>
      </c>
      <c r="P2562">
        <f t="shared" si="196"/>
        <v>101</v>
      </c>
      <c r="Q2562" s="16">
        <f t="shared" si="197"/>
        <v>143</v>
      </c>
      <c r="R2562" s="9" t="s">
        <v>8330</v>
      </c>
      <c r="S2562" t="s">
        <v>8359</v>
      </c>
      <c r="T2562" s="13">
        <f t="shared" si="198"/>
        <v>42039.951087962967</v>
      </c>
      <c r="U2562" s="13">
        <f t="shared" si="199"/>
        <v>42069.951087962967</v>
      </c>
    </row>
    <row r="2563" spans="1:21" ht="43.5" x14ac:dyDescent="0.3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>
        <f t="shared" ref="O2563:O2626" si="200">((E2563)/(D2563))*100</f>
        <v>0</v>
      </c>
      <c r="P2563">
        <f t="shared" ref="P2563:P2626" si="201">ROUNDUP(O2563,0)</f>
        <v>0</v>
      </c>
      <c r="Q2563" s="16" t="e">
        <f t="shared" ref="Q2563:Q2626" si="202">E2563/L2563</f>
        <v>#DIV/0!</v>
      </c>
      <c r="R2563" s="9" t="s">
        <v>8341</v>
      </c>
      <c r="S2563" t="s">
        <v>8342</v>
      </c>
      <c r="T2563" s="13">
        <f t="shared" ref="T2563:T2626" si="203">(((J2563/60)/60)/24)+DATE(1970,1,1)</f>
        <v>42260.528807870374</v>
      </c>
      <c r="U2563" s="13">
        <f t="shared" ref="U2563:U2626" si="204">(((I2563/60)/60)/24)+DATE(1970,1,1)</f>
        <v>42290.528807870374</v>
      </c>
    </row>
    <row r="2564" spans="1:21" ht="58" x14ac:dyDescent="0.3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>
        <f t="shared" si="200"/>
        <v>0.75</v>
      </c>
      <c r="P2564">
        <f t="shared" si="201"/>
        <v>1</v>
      </c>
      <c r="Q2564" s="16">
        <f t="shared" si="202"/>
        <v>25</v>
      </c>
      <c r="R2564" s="9" t="s">
        <v>8341</v>
      </c>
      <c r="S2564" t="s">
        <v>8342</v>
      </c>
      <c r="T2564" s="13">
        <f t="shared" si="203"/>
        <v>42594.524756944447</v>
      </c>
      <c r="U2564" s="13">
        <f t="shared" si="204"/>
        <v>42654.524756944447</v>
      </c>
    </row>
    <row r="2565" spans="1:21" ht="29" x14ac:dyDescent="0.3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>
        <f t="shared" si="200"/>
        <v>0</v>
      </c>
      <c r="P2565">
        <f t="shared" si="201"/>
        <v>0</v>
      </c>
      <c r="Q2565" s="16" t="e">
        <f t="shared" si="202"/>
        <v>#DIV/0!</v>
      </c>
      <c r="R2565" s="9" t="s">
        <v>8341</v>
      </c>
      <c r="S2565" t="s">
        <v>8342</v>
      </c>
      <c r="T2565" s="13">
        <f t="shared" si="203"/>
        <v>42155.139479166668</v>
      </c>
      <c r="U2565" s="13">
        <f t="shared" si="204"/>
        <v>42215.139479166668</v>
      </c>
    </row>
    <row r="2566" spans="1:21" ht="43.5" x14ac:dyDescent="0.3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>
        <f t="shared" si="200"/>
        <v>0</v>
      </c>
      <c r="P2566">
        <f t="shared" si="201"/>
        <v>0</v>
      </c>
      <c r="Q2566" s="16" t="e">
        <f t="shared" si="202"/>
        <v>#DIV/0!</v>
      </c>
      <c r="R2566" s="9" t="s">
        <v>8341</v>
      </c>
      <c r="S2566" t="s">
        <v>8342</v>
      </c>
      <c r="T2566" s="13">
        <f t="shared" si="203"/>
        <v>41822.040497685186</v>
      </c>
      <c r="U2566" s="13">
        <f t="shared" si="204"/>
        <v>41852.040497685186</v>
      </c>
    </row>
    <row r="2567" spans="1:21" ht="43.5" x14ac:dyDescent="0.3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>
        <f t="shared" si="200"/>
        <v>1</v>
      </c>
      <c r="P2567">
        <f t="shared" si="201"/>
        <v>1</v>
      </c>
      <c r="Q2567" s="16">
        <f t="shared" si="202"/>
        <v>100</v>
      </c>
      <c r="R2567" s="9" t="s">
        <v>8341</v>
      </c>
      <c r="S2567" t="s">
        <v>8342</v>
      </c>
      <c r="T2567" s="13">
        <f t="shared" si="203"/>
        <v>42440.650335648148</v>
      </c>
      <c r="U2567" s="13">
        <f t="shared" si="204"/>
        <v>42499.868055555555</v>
      </c>
    </row>
    <row r="2568" spans="1:21" ht="43.5" x14ac:dyDescent="0.3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>
        <f t="shared" si="200"/>
        <v>0</v>
      </c>
      <c r="P2568">
        <f t="shared" si="201"/>
        <v>0</v>
      </c>
      <c r="Q2568" s="16" t="e">
        <f t="shared" si="202"/>
        <v>#DIV/0!</v>
      </c>
      <c r="R2568" s="9" t="s">
        <v>8341</v>
      </c>
      <c r="S2568" t="s">
        <v>8342</v>
      </c>
      <c r="T2568" s="13">
        <f t="shared" si="203"/>
        <v>41842.980879629627</v>
      </c>
      <c r="U2568" s="13">
        <f t="shared" si="204"/>
        <v>41872.980879629627</v>
      </c>
    </row>
    <row r="2569" spans="1:21" ht="43.5" x14ac:dyDescent="0.3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>
        <f t="shared" si="200"/>
        <v>0.26666666666666666</v>
      </c>
      <c r="P2569">
        <f t="shared" si="201"/>
        <v>1</v>
      </c>
      <c r="Q2569" s="16">
        <f t="shared" si="202"/>
        <v>60</v>
      </c>
      <c r="R2569" s="9" t="s">
        <v>8341</v>
      </c>
      <c r="S2569" t="s">
        <v>8342</v>
      </c>
      <c r="T2569" s="13">
        <f t="shared" si="203"/>
        <v>42087.878912037035</v>
      </c>
      <c r="U2569" s="13">
        <f t="shared" si="204"/>
        <v>42117.878912037035</v>
      </c>
    </row>
    <row r="2570" spans="1:21" ht="43.5" x14ac:dyDescent="0.3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>
        <f t="shared" si="200"/>
        <v>0.5</v>
      </c>
      <c r="P2570">
        <f t="shared" si="201"/>
        <v>1</v>
      </c>
      <c r="Q2570" s="16">
        <f t="shared" si="202"/>
        <v>50</v>
      </c>
      <c r="R2570" s="9" t="s">
        <v>8341</v>
      </c>
      <c r="S2570" t="s">
        <v>8342</v>
      </c>
      <c r="T2570" s="13">
        <f t="shared" si="203"/>
        <v>42584.666597222225</v>
      </c>
      <c r="U2570" s="13">
        <f t="shared" si="204"/>
        <v>42614.666597222225</v>
      </c>
    </row>
    <row r="2571" spans="1:21" ht="43.5" x14ac:dyDescent="0.3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>
        <f t="shared" si="200"/>
        <v>2.2307692307692308</v>
      </c>
      <c r="P2571">
        <f t="shared" si="201"/>
        <v>3</v>
      </c>
      <c r="Q2571" s="16">
        <f t="shared" si="202"/>
        <v>72.5</v>
      </c>
      <c r="R2571" s="9" t="s">
        <v>8341</v>
      </c>
      <c r="S2571" t="s">
        <v>8342</v>
      </c>
      <c r="T2571" s="13">
        <f t="shared" si="203"/>
        <v>42234.105462962965</v>
      </c>
      <c r="U2571" s="13">
        <f t="shared" si="204"/>
        <v>42264.105462962965</v>
      </c>
    </row>
    <row r="2572" spans="1:21" ht="43.5" x14ac:dyDescent="0.3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>
        <f t="shared" si="200"/>
        <v>0.84285714285714297</v>
      </c>
      <c r="P2572">
        <f t="shared" si="201"/>
        <v>1</v>
      </c>
      <c r="Q2572" s="16">
        <f t="shared" si="202"/>
        <v>29.5</v>
      </c>
      <c r="R2572" s="9" t="s">
        <v>8341</v>
      </c>
      <c r="S2572" t="s">
        <v>8342</v>
      </c>
      <c r="T2572" s="13">
        <f t="shared" si="203"/>
        <v>42744.903182870374</v>
      </c>
      <c r="U2572" s="13">
        <f t="shared" si="204"/>
        <v>42774.903182870374</v>
      </c>
    </row>
    <row r="2573" spans="1:21" ht="43.5" x14ac:dyDescent="0.3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>
        <f t="shared" si="200"/>
        <v>0.25</v>
      </c>
      <c r="P2573">
        <f t="shared" si="201"/>
        <v>1</v>
      </c>
      <c r="Q2573" s="16">
        <f t="shared" si="202"/>
        <v>62.5</v>
      </c>
      <c r="R2573" s="9" t="s">
        <v>8341</v>
      </c>
      <c r="S2573" t="s">
        <v>8342</v>
      </c>
      <c r="T2573" s="13">
        <f t="shared" si="203"/>
        <v>42449.341678240744</v>
      </c>
      <c r="U2573" s="13">
        <f t="shared" si="204"/>
        <v>42509.341678240744</v>
      </c>
    </row>
    <row r="2574" spans="1:21" ht="43.5" x14ac:dyDescent="0.3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>
        <f t="shared" si="200"/>
        <v>0</v>
      </c>
      <c r="P2574">
        <f t="shared" si="201"/>
        <v>0</v>
      </c>
      <c r="Q2574" s="16" t="e">
        <f t="shared" si="202"/>
        <v>#DIV/0!</v>
      </c>
      <c r="R2574" s="9" t="s">
        <v>8341</v>
      </c>
      <c r="S2574" t="s">
        <v>8342</v>
      </c>
      <c r="T2574" s="13">
        <f t="shared" si="203"/>
        <v>42077.119409722218</v>
      </c>
      <c r="U2574" s="13">
        <f t="shared" si="204"/>
        <v>42107.119409722218</v>
      </c>
    </row>
    <row r="2575" spans="1:21" ht="58" x14ac:dyDescent="0.3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>
        <f t="shared" si="200"/>
        <v>0</v>
      </c>
      <c r="P2575">
        <f t="shared" si="201"/>
        <v>0</v>
      </c>
      <c r="Q2575" s="16" t="e">
        <f t="shared" si="202"/>
        <v>#DIV/0!</v>
      </c>
      <c r="R2575" s="9" t="s">
        <v>8341</v>
      </c>
      <c r="S2575" t="s">
        <v>8342</v>
      </c>
      <c r="T2575" s="13">
        <f t="shared" si="203"/>
        <v>41829.592002314814</v>
      </c>
      <c r="U2575" s="13">
        <f t="shared" si="204"/>
        <v>41874.592002314814</v>
      </c>
    </row>
    <row r="2576" spans="1:21" ht="58" x14ac:dyDescent="0.3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>
        <f t="shared" si="200"/>
        <v>0</v>
      </c>
      <c r="P2576">
        <f t="shared" si="201"/>
        <v>0</v>
      </c>
      <c r="Q2576" s="16" t="e">
        <f t="shared" si="202"/>
        <v>#DIV/0!</v>
      </c>
      <c r="R2576" s="9" t="s">
        <v>8341</v>
      </c>
      <c r="S2576" t="s">
        <v>8342</v>
      </c>
      <c r="T2576" s="13">
        <f t="shared" si="203"/>
        <v>42487.825752314813</v>
      </c>
      <c r="U2576" s="13">
        <f t="shared" si="204"/>
        <v>42508.825752314813</v>
      </c>
    </row>
    <row r="2577" spans="1:21" ht="43.5" x14ac:dyDescent="0.3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>
        <f t="shared" si="200"/>
        <v>0</v>
      </c>
      <c r="P2577">
        <f t="shared" si="201"/>
        <v>0</v>
      </c>
      <c r="Q2577" s="16" t="e">
        <f t="shared" si="202"/>
        <v>#DIV/0!</v>
      </c>
      <c r="R2577" s="9" t="s">
        <v>8341</v>
      </c>
      <c r="S2577" t="s">
        <v>8342</v>
      </c>
      <c r="T2577" s="13">
        <f t="shared" si="203"/>
        <v>41986.108726851846</v>
      </c>
      <c r="U2577" s="13">
        <f t="shared" si="204"/>
        <v>42016.108726851846</v>
      </c>
    </row>
    <row r="2578" spans="1:21" ht="29" x14ac:dyDescent="0.3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>
        <f t="shared" si="200"/>
        <v>0</v>
      </c>
      <c r="P2578">
        <f t="shared" si="201"/>
        <v>0</v>
      </c>
      <c r="Q2578" s="16" t="e">
        <f t="shared" si="202"/>
        <v>#DIV/0!</v>
      </c>
      <c r="R2578" s="9" t="s">
        <v>8341</v>
      </c>
      <c r="S2578" t="s">
        <v>8342</v>
      </c>
      <c r="T2578" s="13">
        <f t="shared" si="203"/>
        <v>42060.00980324074</v>
      </c>
      <c r="U2578" s="13">
        <f t="shared" si="204"/>
        <v>42104.968136574069</v>
      </c>
    </row>
    <row r="2579" spans="1:21" ht="43.5" x14ac:dyDescent="0.3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>
        <f t="shared" si="200"/>
        <v>0</v>
      </c>
      <c r="P2579">
        <f t="shared" si="201"/>
        <v>0</v>
      </c>
      <c r="Q2579" s="16" t="e">
        <f t="shared" si="202"/>
        <v>#DIV/0!</v>
      </c>
      <c r="R2579" s="9" t="s">
        <v>8341</v>
      </c>
      <c r="S2579" t="s">
        <v>8342</v>
      </c>
      <c r="T2579" s="13">
        <f t="shared" si="203"/>
        <v>41830.820567129631</v>
      </c>
      <c r="U2579" s="13">
        <f t="shared" si="204"/>
        <v>41855.820567129631</v>
      </c>
    </row>
    <row r="2580" spans="1:21" ht="58" x14ac:dyDescent="0.3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>
        <f t="shared" si="200"/>
        <v>0</v>
      </c>
      <c r="P2580">
        <f t="shared" si="201"/>
        <v>0</v>
      </c>
      <c r="Q2580" s="16" t="e">
        <f t="shared" si="202"/>
        <v>#DIV/0!</v>
      </c>
      <c r="R2580" s="9" t="s">
        <v>8341</v>
      </c>
      <c r="S2580" t="s">
        <v>8342</v>
      </c>
      <c r="T2580" s="13">
        <f t="shared" si="203"/>
        <v>42238.022905092599</v>
      </c>
      <c r="U2580" s="13">
        <f t="shared" si="204"/>
        <v>42286.708333333328</v>
      </c>
    </row>
    <row r="2581" spans="1:21" ht="43.5" x14ac:dyDescent="0.3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>
        <f t="shared" si="200"/>
        <v>0.13849999999999998</v>
      </c>
      <c r="P2581">
        <f t="shared" si="201"/>
        <v>1</v>
      </c>
      <c r="Q2581" s="16">
        <f t="shared" si="202"/>
        <v>23.083333333333332</v>
      </c>
      <c r="R2581" s="9" t="s">
        <v>8341</v>
      </c>
      <c r="S2581" t="s">
        <v>8342</v>
      </c>
      <c r="T2581" s="13">
        <f t="shared" si="203"/>
        <v>41837.829895833333</v>
      </c>
      <c r="U2581" s="13">
        <f t="shared" si="204"/>
        <v>41897.829895833333</v>
      </c>
    </row>
    <row r="2582" spans="1:21" ht="43.5" x14ac:dyDescent="0.3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>
        <f t="shared" si="200"/>
        <v>0.6</v>
      </c>
      <c r="P2582">
        <f t="shared" si="201"/>
        <v>1</v>
      </c>
      <c r="Q2582" s="16">
        <f t="shared" si="202"/>
        <v>25.5</v>
      </c>
      <c r="R2582" s="9" t="s">
        <v>8341</v>
      </c>
      <c r="S2582" t="s">
        <v>8342</v>
      </c>
      <c r="T2582" s="13">
        <f t="shared" si="203"/>
        <v>42110.326423611114</v>
      </c>
      <c r="U2582" s="13">
        <f t="shared" si="204"/>
        <v>42140.125</v>
      </c>
    </row>
    <row r="2583" spans="1:21" ht="43.5" x14ac:dyDescent="0.3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>
        <f t="shared" si="200"/>
        <v>10.6</v>
      </c>
      <c r="P2583">
        <f t="shared" si="201"/>
        <v>11</v>
      </c>
      <c r="Q2583" s="16">
        <f t="shared" si="202"/>
        <v>48.18181818181818</v>
      </c>
      <c r="R2583" s="9" t="s">
        <v>8341</v>
      </c>
      <c r="S2583" t="s">
        <v>8342</v>
      </c>
      <c r="T2583" s="13">
        <f t="shared" si="203"/>
        <v>42294.628449074073</v>
      </c>
      <c r="U2583" s="13">
        <f t="shared" si="204"/>
        <v>42324.670115740737</v>
      </c>
    </row>
    <row r="2584" spans="1:21" ht="29" x14ac:dyDescent="0.3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>
        <f t="shared" si="200"/>
        <v>1.1111111111111111E-3</v>
      </c>
      <c r="P2584">
        <f t="shared" si="201"/>
        <v>1</v>
      </c>
      <c r="Q2584" s="16">
        <f t="shared" si="202"/>
        <v>1</v>
      </c>
      <c r="R2584" s="9" t="s">
        <v>8341</v>
      </c>
      <c r="S2584" t="s">
        <v>8342</v>
      </c>
      <c r="T2584" s="13">
        <f t="shared" si="203"/>
        <v>42642.988819444443</v>
      </c>
      <c r="U2584" s="13">
        <f t="shared" si="204"/>
        <v>42672.988819444443</v>
      </c>
    </row>
    <row r="2585" spans="1:21" ht="43.5" x14ac:dyDescent="0.3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>
        <f t="shared" si="200"/>
        <v>0.5</v>
      </c>
      <c r="P2585">
        <f t="shared" si="201"/>
        <v>1</v>
      </c>
      <c r="Q2585" s="16">
        <f t="shared" si="202"/>
        <v>1</v>
      </c>
      <c r="R2585" s="9" t="s">
        <v>8341</v>
      </c>
      <c r="S2585" t="s">
        <v>8342</v>
      </c>
      <c r="T2585" s="13">
        <f t="shared" si="203"/>
        <v>42019.76944444445</v>
      </c>
      <c r="U2585" s="13">
        <f t="shared" si="204"/>
        <v>42079.727777777778</v>
      </c>
    </row>
    <row r="2586" spans="1:21" ht="29" x14ac:dyDescent="0.3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>
        <f t="shared" si="200"/>
        <v>0</v>
      </c>
      <c r="P2586">
        <f t="shared" si="201"/>
        <v>0</v>
      </c>
      <c r="Q2586" s="16" t="e">
        <f t="shared" si="202"/>
        <v>#DIV/0!</v>
      </c>
      <c r="R2586" s="9" t="s">
        <v>8341</v>
      </c>
      <c r="S2586" t="s">
        <v>8342</v>
      </c>
      <c r="T2586" s="13">
        <f t="shared" si="203"/>
        <v>42140.173252314817</v>
      </c>
      <c r="U2586" s="13">
        <f t="shared" si="204"/>
        <v>42170.173252314817</v>
      </c>
    </row>
    <row r="2587" spans="1:21" ht="43.5" x14ac:dyDescent="0.3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>
        <f t="shared" si="200"/>
        <v>0.16666666666666669</v>
      </c>
      <c r="P2587">
        <f t="shared" si="201"/>
        <v>1</v>
      </c>
      <c r="Q2587" s="16">
        <f t="shared" si="202"/>
        <v>50</v>
      </c>
      <c r="R2587" s="9" t="s">
        <v>8341</v>
      </c>
      <c r="S2587" t="s">
        <v>8342</v>
      </c>
      <c r="T2587" s="13">
        <f t="shared" si="203"/>
        <v>41795.963333333333</v>
      </c>
      <c r="U2587" s="13">
        <f t="shared" si="204"/>
        <v>41825.963333333333</v>
      </c>
    </row>
    <row r="2588" spans="1:21" ht="29" x14ac:dyDescent="0.3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>
        <f t="shared" si="200"/>
        <v>0.16666666666666669</v>
      </c>
      <c r="P2588">
        <f t="shared" si="201"/>
        <v>1</v>
      </c>
      <c r="Q2588" s="16">
        <f t="shared" si="202"/>
        <v>5</v>
      </c>
      <c r="R2588" s="9" t="s">
        <v>8341</v>
      </c>
      <c r="S2588" t="s">
        <v>8342</v>
      </c>
      <c r="T2588" s="13">
        <f t="shared" si="203"/>
        <v>42333.330277777779</v>
      </c>
      <c r="U2588" s="13">
        <f t="shared" si="204"/>
        <v>42363.330277777779</v>
      </c>
    </row>
    <row r="2589" spans="1:21" ht="43.5" x14ac:dyDescent="0.3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>
        <f t="shared" si="200"/>
        <v>2.4340000000000002</v>
      </c>
      <c r="P2589">
        <f t="shared" si="201"/>
        <v>3</v>
      </c>
      <c r="Q2589" s="16">
        <f t="shared" si="202"/>
        <v>202.83333333333334</v>
      </c>
      <c r="R2589" s="9" t="s">
        <v>8341</v>
      </c>
      <c r="S2589" t="s">
        <v>8342</v>
      </c>
      <c r="T2589" s="13">
        <f t="shared" si="203"/>
        <v>42338.675381944442</v>
      </c>
      <c r="U2589" s="13">
        <f t="shared" si="204"/>
        <v>42368.675381944442</v>
      </c>
    </row>
    <row r="2590" spans="1:21" ht="58" x14ac:dyDescent="0.3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>
        <f t="shared" si="200"/>
        <v>3.8833333333333329</v>
      </c>
      <c r="P2590">
        <f t="shared" si="201"/>
        <v>4</v>
      </c>
      <c r="Q2590" s="16">
        <f t="shared" si="202"/>
        <v>29.125</v>
      </c>
      <c r="R2590" s="9" t="s">
        <v>8341</v>
      </c>
      <c r="S2590" t="s">
        <v>8342</v>
      </c>
      <c r="T2590" s="13">
        <f t="shared" si="203"/>
        <v>42042.676226851851</v>
      </c>
      <c r="U2590" s="13">
        <f t="shared" si="204"/>
        <v>42094.551388888889</v>
      </c>
    </row>
    <row r="2591" spans="1:21" ht="43.5" x14ac:dyDescent="0.3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>
        <f t="shared" si="200"/>
        <v>0.01</v>
      </c>
      <c r="P2591">
        <f t="shared" si="201"/>
        <v>1</v>
      </c>
      <c r="Q2591" s="16">
        <f t="shared" si="202"/>
        <v>5</v>
      </c>
      <c r="R2591" s="9" t="s">
        <v>8341</v>
      </c>
      <c r="S2591" t="s">
        <v>8342</v>
      </c>
      <c r="T2591" s="13">
        <f t="shared" si="203"/>
        <v>42422.536192129628</v>
      </c>
      <c r="U2591" s="13">
        <f t="shared" si="204"/>
        <v>42452.494525462964</v>
      </c>
    </row>
    <row r="2592" spans="1:21" ht="43.5" x14ac:dyDescent="0.3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>
        <f t="shared" si="200"/>
        <v>0</v>
      </c>
      <c r="P2592">
        <f t="shared" si="201"/>
        <v>0</v>
      </c>
      <c r="Q2592" s="16" t="e">
        <f t="shared" si="202"/>
        <v>#DIV/0!</v>
      </c>
      <c r="R2592" s="9" t="s">
        <v>8341</v>
      </c>
      <c r="S2592" t="s">
        <v>8342</v>
      </c>
      <c r="T2592" s="13">
        <f t="shared" si="203"/>
        <v>42388.589085648149</v>
      </c>
      <c r="U2592" s="13">
        <f t="shared" si="204"/>
        <v>42395.589085648149</v>
      </c>
    </row>
    <row r="2593" spans="1:21" ht="43.5" x14ac:dyDescent="0.3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>
        <f t="shared" si="200"/>
        <v>1.7333333333333332</v>
      </c>
      <c r="P2593">
        <f t="shared" si="201"/>
        <v>2</v>
      </c>
      <c r="Q2593" s="16">
        <f t="shared" si="202"/>
        <v>13</v>
      </c>
      <c r="R2593" s="9" t="s">
        <v>8341</v>
      </c>
      <c r="S2593" t="s">
        <v>8342</v>
      </c>
      <c r="T2593" s="13">
        <f t="shared" si="203"/>
        <v>42382.906527777777</v>
      </c>
      <c r="U2593" s="13">
        <f t="shared" si="204"/>
        <v>42442.864861111113</v>
      </c>
    </row>
    <row r="2594" spans="1:21" ht="58" x14ac:dyDescent="0.3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>
        <f t="shared" si="200"/>
        <v>0.16666666666666669</v>
      </c>
      <c r="P2594">
        <f t="shared" si="201"/>
        <v>1</v>
      </c>
      <c r="Q2594" s="16">
        <f t="shared" si="202"/>
        <v>50</v>
      </c>
      <c r="R2594" s="9" t="s">
        <v>8341</v>
      </c>
      <c r="S2594" t="s">
        <v>8342</v>
      </c>
      <c r="T2594" s="13">
        <f t="shared" si="203"/>
        <v>41887.801168981481</v>
      </c>
      <c r="U2594" s="13">
        <f t="shared" si="204"/>
        <v>41917.801168981481</v>
      </c>
    </row>
    <row r="2595" spans="1:21" ht="43.5" x14ac:dyDescent="0.3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>
        <f t="shared" si="200"/>
        <v>0</v>
      </c>
      <c r="P2595">
        <f t="shared" si="201"/>
        <v>0</v>
      </c>
      <c r="Q2595" s="16" t="e">
        <f t="shared" si="202"/>
        <v>#DIV/0!</v>
      </c>
      <c r="R2595" s="9" t="s">
        <v>8341</v>
      </c>
      <c r="S2595" t="s">
        <v>8342</v>
      </c>
      <c r="T2595" s="13">
        <f t="shared" si="203"/>
        <v>42089.84520833334</v>
      </c>
      <c r="U2595" s="13">
        <f t="shared" si="204"/>
        <v>42119.84520833334</v>
      </c>
    </row>
    <row r="2596" spans="1:21" ht="43.5" x14ac:dyDescent="0.3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>
        <f t="shared" si="200"/>
        <v>1.25E-3</v>
      </c>
      <c r="P2596">
        <f t="shared" si="201"/>
        <v>1</v>
      </c>
      <c r="Q2596" s="16">
        <f t="shared" si="202"/>
        <v>1</v>
      </c>
      <c r="R2596" s="9" t="s">
        <v>8341</v>
      </c>
      <c r="S2596" t="s">
        <v>8342</v>
      </c>
      <c r="T2596" s="13">
        <f t="shared" si="203"/>
        <v>41828.967916666668</v>
      </c>
      <c r="U2596" s="13">
        <f t="shared" si="204"/>
        <v>41858.967916666668</v>
      </c>
    </row>
    <row r="2597" spans="1:21" ht="29" x14ac:dyDescent="0.3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>
        <f t="shared" si="200"/>
        <v>12.166666666666668</v>
      </c>
      <c r="P2597">
        <f t="shared" si="201"/>
        <v>13</v>
      </c>
      <c r="Q2597" s="16">
        <f t="shared" si="202"/>
        <v>96.05263157894737</v>
      </c>
      <c r="R2597" s="9" t="s">
        <v>8341</v>
      </c>
      <c r="S2597" t="s">
        <v>8342</v>
      </c>
      <c r="T2597" s="13">
        <f t="shared" si="203"/>
        <v>42760.244212962964</v>
      </c>
      <c r="U2597" s="13">
        <f t="shared" si="204"/>
        <v>42790.244212962964</v>
      </c>
    </row>
    <row r="2598" spans="1:21" ht="58" x14ac:dyDescent="0.3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>
        <f t="shared" si="200"/>
        <v>23.588571428571427</v>
      </c>
      <c r="P2598">
        <f t="shared" si="201"/>
        <v>24</v>
      </c>
      <c r="Q2598" s="16">
        <f t="shared" si="202"/>
        <v>305.77777777777777</v>
      </c>
      <c r="R2598" s="9" t="s">
        <v>8341</v>
      </c>
      <c r="S2598" t="s">
        <v>8342</v>
      </c>
      <c r="T2598" s="13">
        <f t="shared" si="203"/>
        <v>41828.664456018516</v>
      </c>
      <c r="U2598" s="13">
        <f t="shared" si="204"/>
        <v>41858.664456018516</v>
      </c>
    </row>
    <row r="2599" spans="1:21" ht="43.5" x14ac:dyDescent="0.3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>
        <f t="shared" si="200"/>
        <v>5.6666666666666661</v>
      </c>
      <c r="P2599">
        <f t="shared" si="201"/>
        <v>6</v>
      </c>
      <c r="Q2599" s="16">
        <f t="shared" si="202"/>
        <v>12.142857142857142</v>
      </c>
      <c r="R2599" s="9" t="s">
        <v>8341</v>
      </c>
      <c r="S2599" t="s">
        <v>8342</v>
      </c>
      <c r="T2599" s="13">
        <f t="shared" si="203"/>
        <v>42510.341631944444</v>
      </c>
      <c r="U2599" s="13">
        <f t="shared" si="204"/>
        <v>42540.341631944444</v>
      </c>
    </row>
    <row r="2600" spans="1:21" ht="43.5" x14ac:dyDescent="0.3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>
        <f t="shared" si="200"/>
        <v>39</v>
      </c>
      <c r="P2600">
        <f t="shared" si="201"/>
        <v>39</v>
      </c>
      <c r="Q2600" s="16">
        <f t="shared" si="202"/>
        <v>83.571428571428569</v>
      </c>
      <c r="R2600" s="9" t="s">
        <v>8341</v>
      </c>
      <c r="S2600" t="s">
        <v>8342</v>
      </c>
      <c r="T2600" s="13">
        <f t="shared" si="203"/>
        <v>42240.840289351851</v>
      </c>
      <c r="U2600" s="13">
        <f t="shared" si="204"/>
        <v>42270.840289351851</v>
      </c>
    </row>
    <row r="2601" spans="1:21" ht="29" x14ac:dyDescent="0.3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>
        <f t="shared" si="200"/>
        <v>0.99546510341776351</v>
      </c>
      <c r="P2601">
        <f t="shared" si="201"/>
        <v>1</v>
      </c>
      <c r="Q2601" s="16">
        <f t="shared" si="202"/>
        <v>18</v>
      </c>
      <c r="R2601" s="9" t="s">
        <v>8341</v>
      </c>
      <c r="S2601" t="s">
        <v>8342</v>
      </c>
      <c r="T2601" s="13">
        <f t="shared" si="203"/>
        <v>41809.754016203704</v>
      </c>
      <c r="U2601" s="13">
        <f t="shared" si="204"/>
        <v>41854.754016203704</v>
      </c>
    </row>
    <row r="2602" spans="1:21" ht="43.5" x14ac:dyDescent="0.3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>
        <f t="shared" si="200"/>
        <v>6.9320000000000004</v>
      </c>
      <c r="P2602">
        <f t="shared" si="201"/>
        <v>7</v>
      </c>
      <c r="Q2602" s="16">
        <f t="shared" si="202"/>
        <v>115.53333333333333</v>
      </c>
      <c r="R2602" s="9" t="s">
        <v>8341</v>
      </c>
      <c r="S2602" t="s">
        <v>8342</v>
      </c>
      <c r="T2602" s="13">
        <f t="shared" si="203"/>
        <v>42394.900462962964</v>
      </c>
      <c r="U2602" s="13">
        <f t="shared" si="204"/>
        <v>42454.858796296292</v>
      </c>
    </row>
    <row r="2603" spans="1:21" ht="58" x14ac:dyDescent="0.3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>
        <f t="shared" si="200"/>
        <v>661.4</v>
      </c>
      <c r="P2603">
        <f t="shared" si="201"/>
        <v>662</v>
      </c>
      <c r="Q2603" s="16">
        <f t="shared" si="202"/>
        <v>21.900662251655628</v>
      </c>
      <c r="R2603" s="9" t="s">
        <v>8324</v>
      </c>
      <c r="S2603" t="s">
        <v>8360</v>
      </c>
      <c r="T2603" s="13">
        <f t="shared" si="203"/>
        <v>41150.902187499996</v>
      </c>
      <c r="U2603" s="13">
        <f t="shared" si="204"/>
        <v>41165.165972222225</v>
      </c>
    </row>
    <row r="2604" spans="1:21" ht="43.5" x14ac:dyDescent="0.3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>
        <f t="shared" si="200"/>
        <v>326.0916666666667</v>
      </c>
      <c r="P2604">
        <f t="shared" si="201"/>
        <v>327</v>
      </c>
      <c r="Q2604" s="16">
        <f t="shared" si="202"/>
        <v>80.022494887525568</v>
      </c>
      <c r="R2604" s="9" t="s">
        <v>8324</v>
      </c>
      <c r="S2604" t="s">
        <v>8360</v>
      </c>
      <c r="T2604" s="13">
        <f t="shared" si="203"/>
        <v>41915.747314814813</v>
      </c>
      <c r="U2604" s="13">
        <f t="shared" si="204"/>
        <v>41955.888888888891</v>
      </c>
    </row>
    <row r="2605" spans="1:21" ht="29" x14ac:dyDescent="0.3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>
        <f t="shared" si="200"/>
        <v>101.48571428571429</v>
      </c>
      <c r="P2605">
        <f t="shared" si="201"/>
        <v>102</v>
      </c>
      <c r="Q2605" s="16">
        <f t="shared" si="202"/>
        <v>35.520000000000003</v>
      </c>
      <c r="R2605" s="9" t="s">
        <v>8324</v>
      </c>
      <c r="S2605" t="s">
        <v>8360</v>
      </c>
      <c r="T2605" s="13">
        <f t="shared" si="203"/>
        <v>41617.912662037037</v>
      </c>
      <c r="U2605" s="13">
        <f t="shared" si="204"/>
        <v>41631.912662037037</v>
      </c>
    </row>
    <row r="2606" spans="1:21" ht="43.5" x14ac:dyDescent="0.3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>
        <f t="shared" si="200"/>
        <v>104.21799999999999</v>
      </c>
      <c r="P2606">
        <f t="shared" si="201"/>
        <v>105</v>
      </c>
      <c r="Q2606" s="16">
        <f t="shared" si="202"/>
        <v>64.933333333333323</v>
      </c>
      <c r="R2606" s="9" t="s">
        <v>8324</v>
      </c>
      <c r="S2606" t="s">
        <v>8360</v>
      </c>
      <c r="T2606" s="13">
        <f t="shared" si="203"/>
        <v>40998.051192129627</v>
      </c>
      <c r="U2606" s="13">
        <f t="shared" si="204"/>
        <v>41028.051192129627</v>
      </c>
    </row>
    <row r="2607" spans="1:21" ht="43.5" x14ac:dyDescent="0.3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>
        <f t="shared" si="200"/>
        <v>107.42157000000002</v>
      </c>
      <c r="P2607">
        <f t="shared" si="201"/>
        <v>108</v>
      </c>
      <c r="Q2607" s="16">
        <f t="shared" si="202"/>
        <v>60.965703745743475</v>
      </c>
      <c r="R2607" s="9" t="s">
        <v>8324</v>
      </c>
      <c r="S2607" t="s">
        <v>8360</v>
      </c>
      <c r="T2607" s="13">
        <f t="shared" si="203"/>
        <v>42508.541550925926</v>
      </c>
      <c r="U2607" s="13">
        <f t="shared" si="204"/>
        <v>42538.541550925926</v>
      </c>
    </row>
    <row r="2608" spans="1:21" ht="58" x14ac:dyDescent="0.3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>
        <f t="shared" si="200"/>
        <v>110.05454545454545</v>
      </c>
      <c r="P2608">
        <f t="shared" si="201"/>
        <v>111</v>
      </c>
      <c r="Q2608" s="16">
        <f t="shared" si="202"/>
        <v>31.444155844155844</v>
      </c>
      <c r="R2608" s="9" t="s">
        <v>8324</v>
      </c>
      <c r="S2608" t="s">
        <v>8360</v>
      </c>
      <c r="T2608" s="13">
        <f t="shared" si="203"/>
        <v>41726.712754629632</v>
      </c>
      <c r="U2608" s="13">
        <f t="shared" si="204"/>
        <v>41758.712754629632</v>
      </c>
    </row>
    <row r="2609" spans="1:21" ht="43.5" x14ac:dyDescent="0.3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>
        <f t="shared" si="200"/>
        <v>407.7</v>
      </c>
      <c r="P2609">
        <f t="shared" si="201"/>
        <v>408</v>
      </c>
      <c r="Q2609" s="16">
        <f t="shared" si="202"/>
        <v>81.949748743718587</v>
      </c>
      <c r="R2609" s="9" t="s">
        <v>8324</v>
      </c>
      <c r="S2609" t="s">
        <v>8360</v>
      </c>
      <c r="T2609" s="13">
        <f t="shared" si="203"/>
        <v>42184.874675925923</v>
      </c>
      <c r="U2609" s="13">
        <f t="shared" si="204"/>
        <v>42228.083333333328</v>
      </c>
    </row>
    <row r="2610" spans="1:21" ht="43.5" x14ac:dyDescent="0.3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>
        <f t="shared" si="200"/>
        <v>223.92500000000001</v>
      </c>
      <c r="P2610">
        <f t="shared" si="201"/>
        <v>224</v>
      </c>
      <c r="Q2610" s="16">
        <f t="shared" si="202"/>
        <v>58.92763157894737</v>
      </c>
      <c r="R2610" s="9" t="s">
        <v>8324</v>
      </c>
      <c r="S2610" t="s">
        <v>8360</v>
      </c>
      <c r="T2610" s="13">
        <f t="shared" si="203"/>
        <v>42767.801712962959</v>
      </c>
      <c r="U2610" s="13">
        <f t="shared" si="204"/>
        <v>42809</v>
      </c>
    </row>
    <row r="2611" spans="1:21" ht="58" x14ac:dyDescent="0.3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>
        <f t="shared" si="200"/>
        <v>303.80111428571428</v>
      </c>
      <c r="P2611">
        <f t="shared" si="201"/>
        <v>304</v>
      </c>
      <c r="Q2611" s="16">
        <f t="shared" si="202"/>
        <v>157.29347633136095</v>
      </c>
      <c r="R2611" s="9" t="s">
        <v>8324</v>
      </c>
      <c r="S2611" t="s">
        <v>8360</v>
      </c>
      <c r="T2611" s="13">
        <f t="shared" si="203"/>
        <v>41075.237858796296</v>
      </c>
      <c r="U2611" s="13">
        <f t="shared" si="204"/>
        <v>41105.237858796296</v>
      </c>
    </row>
    <row r="2612" spans="1:21" ht="43.5" x14ac:dyDescent="0.3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>
        <f t="shared" si="200"/>
        <v>141.3251043268175</v>
      </c>
      <c r="P2612">
        <f t="shared" si="201"/>
        <v>142</v>
      </c>
      <c r="Q2612" s="16">
        <f t="shared" si="202"/>
        <v>55.758509532062391</v>
      </c>
      <c r="R2612" s="9" t="s">
        <v>8324</v>
      </c>
      <c r="S2612" t="s">
        <v>8360</v>
      </c>
      <c r="T2612" s="13">
        <f t="shared" si="203"/>
        <v>42564.881076388891</v>
      </c>
      <c r="U2612" s="13">
        <f t="shared" si="204"/>
        <v>42604.290972222225</v>
      </c>
    </row>
    <row r="2613" spans="1:21" ht="58" x14ac:dyDescent="0.3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>
        <f t="shared" si="200"/>
        <v>2790.6363636363635</v>
      </c>
      <c r="P2613">
        <f t="shared" si="201"/>
        <v>2791</v>
      </c>
      <c r="Q2613" s="16">
        <f t="shared" si="202"/>
        <v>83.802893802893806</v>
      </c>
      <c r="R2613" s="9" t="s">
        <v>8324</v>
      </c>
      <c r="S2613" t="s">
        <v>8360</v>
      </c>
      <c r="T2613" s="13">
        <f t="shared" si="203"/>
        <v>42704.335810185185</v>
      </c>
      <c r="U2613" s="13">
        <f t="shared" si="204"/>
        <v>42737.957638888889</v>
      </c>
    </row>
    <row r="2614" spans="1:21" ht="43.5" x14ac:dyDescent="0.3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>
        <f t="shared" si="200"/>
        <v>171.76130000000001</v>
      </c>
      <c r="P2614">
        <f t="shared" si="201"/>
        <v>172</v>
      </c>
      <c r="Q2614" s="16">
        <f t="shared" si="202"/>
        <v>58.422210884353746</v>
      </c>
      <c r="R2614" s="9" t="s">
        <v>8324</v>
      </c>
      <c r="S2614" t="s">
        <v>8360</v>
      </c>
      <c r="T2614" s="13">
        <f t="shared" si="203"/>
        <v>41982.143171296295</v>
      </c>
      <c r="U2614" s="13">
        <f t="shared" si="204"/>
        <v>42013.143171296295</v>
      </c>
    </row>
    <row r="2615" spans="1:21" ht="43.5" x14ac:dyDescent="0.3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>
        <f t="shared" si="200"/>
        <v>101.01333333333334</v>
      </c>
      <c r="P2615">
        <f t="shared" si="201"/>
        <v>102</v>
      </c>
      <c r="Q2615" s="16">
        <f t="shared" si="202"/>
        <v>270.57142857142856</v>
      </c>
      <c r="R2615" s="9" t="s">
        <v>8324</v>
      </c>
      <c r="S2615" t="s">
        <v>8360</v>
      </c>
      <c r="T2615" s="13">
        <f t="shared" si="203"/>
        <v>41143.81821759259</v>
      </c>
      <c r="U2615" s="13">
        <f t="shared" si="204"/>
        <v>41173.81821759259</v>
      </c>
    </row>
    <row r="2616" spans="1:21" ht="43.5" x14ac:dyDescent="0.3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>
        <f t="shared" si="200"/>
        <v>102</v>
      </c>
      <c r="P2616">
        <f t="shared" si="201"/>
        <v>102</v>
      </c>
      <c r="Q2616" s="16">
        <f t="shared" si="202"/>
        <v>107.1</v>
      </c>
      <c r="R2616" s="9" t="s">
        <v>8324</v>
      </c>
      <c r="S2616" t="s">
        <v>8360</v>
      </c>
      <c r="T2616" s="13">
        <f t="shared" si="203"/>
        <v>41730.708472222221</v>
      </c>
      <c r="U2616" s="13">
        <f t="shared" si="204"/>
        <v>41759.208333333336</v>
      </c>
    </row>
    <row r="2617" spans="1:21" ht="43.5" x14ac:dyDescent="0.3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>
        <f t="shared" si="200"/>
        <v>169.76511744127936</v>
      </c>
      <c r="P2617">
        <f t="shared" si="201"/>
        <v>170</v>
      </c>
      <c r="Q2617" s="16">
        <f t="shared" si="202"/>
        <v>47.180555555555557</v>
      </c>
      <c r="R2617" s="9" t="s">
        <v>8324</v>
      </c>
      <c r="S2617" t="s">
        <v>8360</v>
      </c>
      <c r="T2617" s="13">
        <f t="shared" si="203"/>
        <v>42453.49726851852</v>
      </c>
      <c r="U2617" s="13">
        <f t="shared" si="204"/>
        <v>42490.5</v>
      </c>
    </row>
    <row r="2618" spans="1:21" ht="43.5" x14ac:dyDescent="0.3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>
        <f t="shared" si="200"/>
        <v>114.53400000000001</v>
      </c>
      <c r="P2618">
        <f t="shared" si="201"/>
        <v>115</v>
      </c>
      <c r="Q2618" s="16">
        <f t="shared" si="202"/>
        <v>120.30882352941177</v>
      </c>
      <c r="R2618" s="9" t="s">
        <v>8324</v>
      </c>
      <c r="S2618" t="s">
        <v>8360</v>
      </c>
      <c r="T2618" s="13">
        <f t="shared" si="203"/>
        <v>42211.99454861111</v>
      </c>
      <c r="U2618" s="13">
        <f t="shared" si="204"/>
        <v>42241.99454861111</v>
      </c>
    </row>
    <row r="2619" spans="1:21" ht="43.5" x14ac:dyDescent="0.3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>
        <f t="shared" si="200"/>
        <v>877.6</v>
      </c>
      <c r="P2619">
        <f t="shared" si="201"/>
        <v>878</v>
      </c>
      <c r="Q2619" s="16">
        <f t="shared" si="202"/>
        <v>27.59748427672956</v>
      </c>
      <c r="R2619" s="9" t="s">
        <v>8324</v>
      </c>
      <c r="S2619" t="s">
        <v>8360</v>
      </c>
      <c r="T2619" s="13">
        <f t="shared" si="203"/>
        <v>41902.874432870369</v>
      </c>
      <c r="U2619" s="13">
        <f t="shared" si="204"/>
        <v>41932.874432870369</v>
      </c>
    </row>
    <row r="2620" spans="1:21" ht="29" x14ac:dyDescent="0.3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>
        <f t="shared" si="200"/>
        <v>105.38666666666667</v>
      </c>
      <c r="P2620">
        <f t="shared" si="201"/>
        <v>106</v>
      </c>
      <c r="Q2620" s="16">
        <f t="shared" si="202"/>
        <v>205.2987012987013</v>
      </c>
      <c r="R2620" s="9" t="s">
        <v>8324</v>
      </c>
      <c r="S2620" t="s">
        <v>8360</v>
      </c>
      <c r="T2620" s="13">
        <f t="shared" si="203"/>
        <v>42279.792372685188</v>
      </c>
      <c r="U2620" s="13">
        <f t="shared" si="204"/>
        <v>42339.834039351852</v>
      </c>
    </row>
    <row r="2621" spans="1:21" ht="43.5" x14ac:dyDescent="0.3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>
        <f t="shared" si="200"/>
        <v>188.39999999999998</v>
      </c>
      <c r="P2621">
        <f t="shared" si="201"/>
        <v>189</v>
      </c>
      <c r="Q2621" s="16">
        <f t="shared" si="202"/>
        <v>35.547169811320757</v>
      </c>
      <c r="R2621" s="9" t="s">
        <v>8324</v>
      </c>
      <c r="S2621" t="s">
        <v>8360</v>
      </c>
      <c r="T2621" s="13">
        <f t="shared" si="203"/>
        <v>42273.884305555555</v>
      </c>
      <c r="U2621" s="13">
        <f t="shared" si="204"/>
        <v>42300.458333333328</v>
      </c>
    </row>
    <row r="2622" spans="1:21" ht="43.5" x14ac:dyDescent="0.3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>
        <f t="shared" si="200"/>
        <v>143.65230769230772</v>
      </c>
      <c r="P2622">
        <f t="shared" si="201"/>
        <v>144</v>
      </c>
      <c r="Q2622" s="16">
        <f t="shared" si="202"/>
        <v>74.639488409272587</v>
      </c>
      <c r="R2622" s="9" t="s">
        <v>8324</v>
      </c>
      <c r="S2622" t="s">
        <v>8360</v>
      </c>
      <c r="T2622" s="13">
        <f t="shared" si="203"/>
        <v>42251.16715277778</v>
      </c>
      <c r="U2622" s="13">
        <f t="shared" si="204"/>
        <v>42288.041666666672</v>
      </c>
    </row>
    <row r="2623" spans="1:21" ht="43.5" x14ac:dyDescent="0.3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>
        <f t="shared" si="200"/>
        <v>145.88</v>
      </c>
      <c r="P2623">
        <f t="shared" si="201"/>
        <v>146</v>
      </c>
      <c r="Q2623" s="16">
        <f t="shared" si="202"/>
        <v>47.058064516129029</v>
      </c>
      <c r="R2623" s="9" t="s">
        <v>8324</v>
      </c>
      <c r="S2623" t="s">
        <v>8360</v>
      </c>
      <c r="T2623" s="13">
        <f t="shared" si="203"/>
        <v>42115.74754629629</v>
      </c>
      <c r="U2623" s="13">
        <f t="shared" si="204"/>
        <v>42145.74754629629</v>
      </c>
    </row>
    <row r="2624" spans="1:21" ht="43.5" x14ac:dyDescent="0.3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>
        <f t="shared" si="200"/>
        <v>131.184</v>
      </c>
      <c r="P2624">
        <f t="shared" si="201"/>
        <v>132</v>
      </c>
      <c r="Q2624" s="16">
        <f t="shared" si="202"/>
        <v>26.591351351351353</v>
      </c>
      <c r="R2624" s="9" t="s">
        <v>8324</v>
      </c>
      <c r="S2624" t="s">
        <v>8360</v>
      </c>
      <c r="T2624" s="13">
        <f t="shared" si="203"/>
        <v>42689.74324074074</v>
      </c>
      <c r="U2624" s="13">
        <f t="shared" si="204"/>
        <v>42734.74324074074</v>
      </c>
    </row>
    <row r="2625" spans="1:21" ht="43.5" x14ac:dyDescent="0.3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>
        <f t="shared" si="200"/>
        <v>113.99999999999999</v>
      </c>
      <c r="P2625">
        <f t="shared" si="201"/>
        <v>114</v>
      </c>
      <c r="Q2625" s="16">
        <f t="shared" si="202"/>
        <v>36.774193548387096</v>
      </c>
      <c r="R2625" s="9" t="s">
        <v>8324</v>
      </c>
      <c r="S2625" t="s">
        <v>8360</v>
      </c>
      <c r="T2625" s="13">
        <f t="shared" si="203"/>
        <v>42692.256550925929</v>
      </c>
      <c r="U2625" s="13">
        <f t="shared" si="204"/>
        <v>42706.256550925929</v>
      </c>
    </row>
    <row r="2626" spans="1:21" ht="43.5" x14ac:dyDescent="0.3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>
        <f t="shared" si="200"/>
        <v>1379.4206249999997</v>
      </c>
      <c r="P2626">
        <f t="shared" si="201"/>
        <v>1380</v>
      </c>
      <c r="Q2626" s="16">
        <f t="shared" si="202"/>
        <v>31.820544982698959</v>
      </c>
      <c r="R2626" s="9" t="s">
        <v>8324</v>
      </c>
      <c r="S2626" t="s">
        <v>8360</v>
      </c>
      <c r="T2626" s="13">
        <f t="shared" si="203"/>
        <v>41144.42155092593</v>
      </c>
      <c r="U2626" s="13">
        <f t="shared" si="204"/>
        <v>41165.42155092593</v>
      </c>
    </row>
    <row r="2627" spans="1:21" ht="58" x14ac:dyDescent="0.3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>
        <f t="shared" ref="O2627:O2690" si="205">((E2627)/(D2627))*100</f>
        <v>956</v>
      </c>
      <c r="P2627">
        <f t="shared" ref="P2627:P2690" si="206">ROUNDUP(O2627,0)</f>
        <v>956</v>
      </c>
      <c r="Q2627" s="16">
        <f t="shared" ref="Q2627:Q2690" si="207">E2627/L2627</f>
        <v>27.576923076923077</v>
      </c>
      <c r="R2627" s="9" t="s">
        <v>8324</v>
      </c>
      <c r="S2627" t="s">
        <v>8360</v>
      </c>
      <c r="T2627" s="13">
        <f t="shared" ref="T2627:T2690" si="208">(((J2627/60)/60)/24)+DATE(1970,1,1)</f>
        <v>42658.810277777782</v>
      </c>
      <c r="U2627" s="13">
        <f t="shared" ref="U2627:U2690" si="209">(((I2627/60)/60)/24)+DATE(1970,1,1)</f>
        <v>42683.851944444439</v>
      </c>
    </row>
    <row r="2628" spans="1:21" ht="43.5" x14ac:dyDescent="0.3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>
        <f t="shared" si="205"/>
        <v>112.00000000000001</v>
      </c>
      <c r="P2628">
        <f t="shared" si="206"/>
        <v>112</v>
      </c>
      <c r="Q2628" s="16">
        <f t="shared" si="207"/>
        <v>56</v>
      </c>
      <c r="R2628" s="9" t="s">
        <v>8324</v>
      </c>
      <c r="S2628" t="s">
        <v>8360</v>
      </c>
      <c r="T2628" s="13">
        <f t="shared" si="208"/>
        <v>42128.628113425926</v>
      </c>
      <c r="U2628" s="13">
        <f t="shared" si="209"/>
        <v>42158.628113425926</v>
      </c>
    </row>
    <row r="2629" spans="1:21" ht="43.5" x14ac:dyDescent="0.3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>
        <f t="shared" si="205"/>
        <v>646.66666666666663</v>
      </c>
      <c r="P2629">
        <f t="shared" si="206"/>
        <v>647</v>
      </c>
      <c r="Q2629" s="16">
        <f t="shared" si="207"/>
        <v>21.555555555555557</v>
      </c>
      <c r="R2629" s="9" t="s">
        <v>8324</v>
      </c>
      <c r="S2629" t="s">
        <v>8360</v>
      </c>
      <c r="T2629" s="13">
        <f t="shared" si="208"/>
        <v>42304.829409722224</v>
      </c>
      <c r="U2629" s="13">
        <f t="shared" si="209"/>
        <v>42334.871076388896</v>
      </c>
    </row>
    <row r="2630" spans="1:21" ht="43.5" x14ac:dyDescent="0.3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>
        <f t="shared" si="205"/>
        <v>110.36948748510132</v>
      </c>
      <c r="P2630">
        <f t="shared" si="206"/>
        <v>111</v>
      </c>
      <c r="Q2630" s="16">
        <f t="shared" si="207"/>
        <v>44.095238095238095</v>
      </c>
      <c r="R2630" s="9" t="s">
        <v>8324</v>
      </c>
      <c r="S2630" t="s">
        <v>8360</v>
      </c>
      <c r="T2630" s="13">
        <f t="shared" si="208"/>
        <v>41953.966053240743</v>
      </c>
      <c r="U2630" s="13">
        <f t="shared" si="209"/>
        <v>41973.966053240743</v>
      </c>
    </row>
    <row r="2631" spans="1:21" ht="29" x14ac:dyDescent="0.3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>
        <f t="shared" si="205"/>
        <v>127.74000000000001</v>
      </c>
      <c r="P2631">
        <f t="shared" si="206"/>
        <v>128</v>
      </c>
      <c r="Q2631" s="16">
        <f t="shared" si="207"/>
        <v>63.87</v>
      </c>
      <c r="R2631" s="9" t="s">
        <v>8324</v>
      </c>
      <c r="S2631" t="s">
        <v>8360</v>
      </c>
      <c r="T2631" s="13">
        <f t="shared" si="208"/>
        <v>42108.538449074069</v>
      </c>
      <c r="U2631" s="13">
        <f t="shared" si="209"/>
        <v>42138.538449074069</v>
      </c>
    </row>
    <row r="2632" spans="1:21" ht="43.5" x14ac:dyDescent="0.3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>
        <f t="shared" si="205"/>
        <v>157.9</v>
      </c>
      <c r="P2632">
        <f t="shared" si="206"/>
        <v>158</v>
      </c>
      <c r="Q2632" s="16">
        <f t="shared" si="207"/>
        <v>38.987654320987652</v>
      </c>
      <c r="R2632" s="9" t="s">
        <v>8324</v>
      </c>
      <c r="S2632" t="s">
        <v>8360</v>
      </c>
      <c r="T2632" s="13">
        <f t="shared" si="208"/>
        <v>42524.105462962965</v>
      </c>
      <c r="U2632" s="13">
        <f t="shared" si="209"/>
        <v>42551.416666666672</v>
      </c>
    </row>
    <row r="2633" spans="1:21" ht="43.5" x14ac:dyDescent="0.3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>
        <f t="shared" si="205"/>
        <v>114.66525000000001</v>
      </c>
      <c r="P2633">
        <f t="shared" si="206"/>
        <v>115</v>
      </c>
      <c r="Q2633" s="16">
        <f t="shared" si="207"/>
        <v>80.185489510489504</v>
      </c>
      <c r="R2633" s="9" t="s">
        <v>8324</v>
      </c>
      <c r="S2633" t="s">
        <v>8360</v>
      </c>
      <c r="T2633" s="13">
        <f t="shared" si="208"/>
        <v>42218.169293981482</v>
      </c>
      <c r="U2633" s="13">
        <f t="shared" si="209"/>
        <v>42246.169293981482</v>
      </c>
    </row>
    <row r="2634" spans="1:21" ht="43.5" x14ac:dyDescent="0.3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>
        <f t="shared" si="205"/>
        <v>137.00934579439252</v>
      </c>
      <c r="P2634">
        <f t="shared" si="206"/>
        <v>138</v>
      </c>
      <c r="Q2634" s="16">
        <f t="shared" si="207"/>
        <v>34.904761904761905</v>
      </c>
      <c r="R2634" s="9" t="s">
        <v>8324</v>
      </c>
      <c r="S2634" t="s">
        <v>8360</v>
      </c>
      <c r="T2634" s="13">
        <f t="shared" si="208"/>
        <v>42494.061793981484</v>
      </c>
      <c r="U2634" s="13">
        <f t="shared" si="209"/>
        <v>42519.061793981484</v>
      </c>
    </row>
    <row r="2635" spans="1:21" ht="43.5" x14ac:dyDescent="0.3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>
        <f t="shared" si="205"/>
        <v>354.62</v>
      </c>
      <c r="P2635">
        <f t="shared" si="206"/>
        <v>355</v>
      </c>
      <c r="Q2635" s="16">
        <f t="shared" si="207"/>
        <v>89.100502512562812</v>
      </c>
      <c r="R2635" s="9" t="s">
        <v>8324</v>
      </c>
      <c r="S2635" t="s">
        <v>8360</v>
      </c>
      <c r="T2635" s="13">
        <f t="shared" si="208"/>
        <v>41667.823287037041</v>
      </c>
      <c r="U2635" s="13">
        <f t="shared" si="209"/>
        <v>41697.958333333336</v>
      </c>
    </row>
    <row r="2636" spans="1:21" ht="43.5" x14ac:dyDescent="0.3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>
        <f t="shared" si="205"/>
        <v>106.02150537634409</v>
      </c>
      <c r="P2636">
        <f t="shared" si="206"/>
        <v>107</v>
      </c>
      <c r="Q2636" s="16">
        <f t="shared" si="207"/>
        <v>39.44</v>
      </c>
      <c r="R2636" s="9" t="s">
        <v>8324</v>
      </c>
      <c r="S2636" t="s">
        <v>8360</v>
      </c>
      <c r="T2636" s="13">
        <f t="shared" si="208"/>
        <v>42612.656493055561</v>
      </c>
      <c r="U2636" s="13">
        <f t="shared" si="209"/>
        <v>42642.656493055561</v>
      </c>
    </row>
    <row r="2637" spans="1:21" ht="43.5" x14ac:dyDescent="0.3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>
        <f t="shared" si="205"/>
        <v>100</v>
      </c>
      <c r="P2637">
        <f t="shared" si="206"/>
        <v>100</v>
      </c>
      <c r="Q2637" s="16">
        <f t="shared" si="207"/>
        <v>136.9047619047619</v>
      </c>
      <c r="R2637" s="9" t="s">
        <v>8324</v>
      </c>
      <c r="S2637" t="s">
        <v>8360</v>
      </c>
      <c r="T2637" s="13">
        <f t="shared" si="208"/>
        <v>42037.950937500005</v>
      </c>
      <c r="U2637" s="13">
        <f t="shared" si="209"/>
        <v>42072.909270833334</v>
      </c>
    </row>
    <row r="2638" spans="1:21" ht="58" x14ac:dyDescent="0.3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>
        <f t="shared" si="205"/>
        <v>187.3</v>
      </c>
      <c r="P2638">
        <f t="shared" si="206"/>
        <v>188</v>
      </c>
      <c r="Q2638" s="16">
        <f t="shared" si="207"/>
        <v>37.46</v>
      </c>
      <c r="R2638" s="9" t="s">
        <v>8324</v>
      </c>
      <c r="S2638" t="s">
        <v>8360</v>
      </c>
      <c r="T2638" s="13">
        <f t="shared" si="208"/>
        <v>42636.614745370374</v>
      </c>
      <c r="U2638" s="13">
        <f t="shared" si="209"/>
        <v>42659.041666666672</v>
      </c>
    </row>
    <row r="2639" spans="1:21" ht="29" x14ac:dyDescent="0.3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>
        <f t="shared" si="205"/>
        <v>166.2</v>
      </c>
      <c r="P2639">
        <f t="shared" si="206"/>
        <v>167</v>
      </c>
      <c r="Q2639" s="16">
        <f t="shared" si="207"/>
        <v>31.96153846153846</v>
      </c>
      <c r="R2639" s="9" t="s">
        <v>8324</v>
      </c>
      <c r="S2639" t="s">
        <v>8360</v>
      </c>
      <c r="T2639" s="13">
        <f t="shared" si="208"/>
        <v>42639.549479166672</v>
      </c>
      <c r="U2639" s="13">
        <f t="shared" si="209"/>
        <v>42655.549479166672</v>
      </c>
    </row>
    <row r="2640" spans="1:21" ht="43.5" x14ac:dyDescent="0.3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>
        <f t="shared" si="205"/>
        <v>101.72910662824208</v>
      </c>
      <c r="P2640">
        <f t="shared" si="206"/>
        <v>102</v>
      </c>
      <c r="Q2640" s="16">
        <f t="shared" si="207"/>
        <v>25.214285714285715</v>
      </c>
      <c r="R2640" s="9" t="s">
        <v>8324</v>
      </c>
      <c r="S2640" t="s">
        <v>8360</v>
      </c>
      <c r="T2640" s="13">
        <f t="shared" si="208"/>
        <v>41989.913136574076</v>
      </c>
      <c r="U2640" s="13">
        <f t="shared" si="209"/>
        <v>42019.913136574076</v>
      </c>
    </row>
    <row r="2641" spans="1:21" ht="43.5" x14ac:dyDescent="0.3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>
        <f t="shared" si="205"/>
        <v>164</v>
      </c>
      <c r="P2641">
        <f t="shared" si="206"/>
        <v>164</v>
      </c>
      <c r="Q2641" s="16">
        <f t="shared" si="207"/>
        <v>10.040816326530612</v>
      </c>
      <c r="R2641" s="9" t="s">
        <v>8324</v>
      </c>
      <c r="S2641" t="s">
        <v>8360</v>
      </c>
      <c r="T2641" s="13">
        <f t="shared" si="208"/>
        <v>42024.86513888889</v>
      </c>
      <c r="U2641" s="13">
        <f t="shared" si="209"/>
        <v>42054.86513888889</v>
      </c>
    </row>
    <row r="2642" spans="1:21" ht="58" x14ac:dyDescent="0.3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>
        <f t="shared" si="205"/>
        <v>105.66666666666666</v>
      </c>
      <c r="P2642">
        <f t="shared" si="206"/>
        <v>106</v>
      </c>
      <c r="Q2642" s="16">
        <f t="shared" si="207"/>
        <v>45.94202898550725</v>
      </c>
      <c r="R2642" s="9" t="s">
        <v>8324</v>
      </c>
      <c r="S2642" t="s">
        <v>8360</v>
      </c>
      <c r="T2642" s="13">
        <f t="shared" si="208"/>
        <v>42103.160578703704</v>
      </c>
      <c r="U2642" s="13">
        <f t="shared" si="209"/>
        <v>42163.160578703704</v>
      </c>
    </row>
    <row r="2643" spans="1:21" ht="29" x14ac:dyDescent="0.3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>
        <f t="shared" si="205"/>
        <v>1</v>
      </c>
      <c r="P2643">
        <f t="shared" si="206"/>
        <v>1</v>
      </c>
      <c r="Q2643" s="16">
        <f t="shared" si="207"/>
        <v>15</v>
      </c>
      <c r="R2643" s="9" t="s">
        <v>8324</v>
      </c>
      <c r="S2643" t="s">
        <v>8360</v>
      </c>
      <c r="T2643" s="13">
        <f t="shared" si="208"/>
        <v>41880.827118055553</v>
      </c>
      <c r="U2643" s="13">
        <f t="shared" si="209"/>
        <v>41897.839583333334</v>
      </c>
    </row>
    <row r="2644" spans="1:21" ht="58" x14ac:dyDescent="0.3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>
        <f t="shared" si="205"/>
        <v>0</v>
      </c>
      <c r="P2644">
        <f t="shared" si="206"/>
        <v>0</v>
      </c>
      <c r="Q2644" s="16" t="e">
        <f t="shared" si="207"/>
        <v>#DIV/0!</v>
      </c>
      <c r="R2644" s="9" t="s">
        <v>8324</v>
      </c>
      <c r="S2644" t="s">
        <v>8360</v>
      </c>
      <c r="T2644" s="13">
        <f t="shared" si="208"/>
        <v>42536.246620370366</v>
      </c>
      <c r="U2644" s="13">
        <f t="shared" si="209"/>
        <v>42566.289583333331</v>
      </c>
    </row>
    <row r="2645" spans="1:21" ht="58" x14ac:dyDescent="0.3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>
        <f t="shared" si="205"/>
        <v>33.559730999999999</v>
      </c>
      <c r="P2645">
        <f t="shared" si="206"/>
        <v>34</v>
      </c>
      <c r="Q2645" s="16">
        <f t="shared" si="207"/>
        <v>223.58248500999335</v>
      </c>
      <c r="R2645" s="9" t="s">
        <v>8324</v>
      </c>
      <c r="S2645" t="s">
        <v>8360</v>
      </c>
      <c r="T2645" s="13">
        <f t="shared" si="208"/>
        <v>42689.582349537035</v>
      </c>
      <c r="U2645" s="13">
        <f t="shared" si="209"/>
        <v>42725.332638888889</v>
      </c>
    </row>
    <row r="2646" spans="1:21" ht="43.5" x14ac:dyDescent="0.3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>
        <f t="shared" si="205"/>
        <v>2.0529999999999999</v>
      </c>
      <c r="P2646">
        <f t="shared" si="206"/>
        <v>3</v>
      </c>
      <c r="Q2646" s="16">
        <f t="shared" si="207"/>
        <v>39.480769230769234</v>
      </c>
      <c r="R2646" s="9" t="s">
        <v>8324</v>
      </c>
      <c r="S2646" t="s">
        <v>8360</v>
      </c>
      <c r="T2646" s="13">
        <f t="shared" si="208"/>
        <v>42774.792071759264</v>
      </c>
      <c r="U2646" s="13">
        <f t="shared" si="209"/>
        <v>42804.792071759264</v>
      </c>
    </row>
    <row r="2647" spans="1:21" ht="43.5" x14ac:dyDescent="0.3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>
        <f t="shared" si="205"/>
        <v>10.5</v>
      </c>
      <c r="P2647">
        <f t="shared" si="206"/>
        <v>11</v>
      </c>
      <c r="Q2647" s="16">
        <f t="shared" si="207"/>
        <v>91.304347826086953</v>
      </c>
      <c r="R2647" s="9" t="s">
        <v>8324</v>
      </c>
      <c r="S2647" t="s">
        <v>8360</v>
      </c>
      <c r="T2647" s="13">
        <f t="shared" si="208"/>
        <v>41921.842627314814</v>
      </c>
      <c r="U2647" s="13">
        <f t="shared" si="209"/>
        <v>41951.884293981479</v>
      </c>
    </row>
    <row r="2648" spans="1:21" ht="43.5" x14ac:dyDescent="0.3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>
        <f t="shared" si="205"/>
        <v>8.4172840000000004</v>
      </c>
      <c r="P2648">
        <f t="shared" si="206"/>
        <v>9</v>
      </c>
      <c r="Q2648" s="16">
        <f t="shared" si="207"/>
        <v>78.666205607476627</v>
      </c>
      <c r="R2648" s="9" t="s">
        <v>8324</v>
      </c>
      <c r="S2648" t="s">
        <v>8360</v>
      </c>
      <c r="T2648" s="13">
        <f t="shared" si="208"/>
        <v>42226.313298611116</v>
      </c>
      <c r="U2648" s="13">
        <f t="shared" si="209"/>
        <v>42256.313298611116</v>
      </c>
    </row>
    <row r="2649" spans="1:21" ht="43.5" x14ac:dyDescent="0.3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>
        <f t="shared" si="205"/>
        <v>1.44</v>
      </c>
      <c r="P2649">
        <f t="shared" si="206"/>
        <v>2</v>
      </c>
      <c r="Q2649" s="16">
        <f t="shared" si="207"/>
        <v>12</v>
      </c>
      <c r="R2649" s="9" t="s">
        <v>8324</v>
      </c>
      <c r="S2649" t="s">
        <v>8360</v>
      </c>
      <c r="T2649" s="13">
        <f t="shared" si="208"/>
        <v>42200.261793981481</v>
      </c>
      <c r="U2649" s="13">
        <f t="shared" si="209"/>
        <v>42230.261793981481</v>
      </c>
    </row>
    <row r="2650" spans="1:21" ht="58" x14ac:dyDescent="0.3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>
        <f t="shared" si="205"/>
        <v>0.88333333333333341</v>
      </c>
      <c r="P2650">
        <f t="shared" si="206"/>
        <v>1</v>
      </c>
      <c r="Q2650" s="16">
        <f t="shared" si="207"/>
        <v>17.666666666666668</v>
      </c>
      <c r="R2650" s="9" t="s">
        <v>8324</v>
      </c>
      <c r="S2650" t="s">
        <v>8360</v>
      </c>
      <c r="T2650" s="13">
        <f t="shared" si="208"/>
        <v>42408.714814814812</v>
      </c>
      <c r="U2650" s="13">
        <f t="shared" si="209"/>
        <v>42438.714814814812</v>
      </c>
    </row>
    <row r="2651" spans="1:21" ht="29" x14ac:dyDescent="0.3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>
        <f t="shared" si="205"/>
        <v>9.920000000000001E-2</v>
      </c>
      <c r="P2651">
        <f t="shared" si="206"/>
        <v>1</v>
      </c>
      <c r="Q2651" s="16">
        <f t="shared" si="207"/>
        <v>41.333333333333336</v>
      </c>
      <c r="R2651" s="9" t="s">
        <v>8324</v>
      </c>
      <c r="S2651" t="s">
        <v>8360</v>
      </c>
      <c r="T2651" s="13">
        <f t="shared" si="208"/>
        <v>42341.99700231482</v>
      </c>
      <c r="U2651" s="13">
        <f t="shared" si="209"/>
        <v>42401.99700231482</v>
      </c>
    </row>
    <row r="2652" spans="1:21" ht="58" x14ac:dyDescent="0.3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>
        <f t="shared" si="205"/>
        <v>0.59666666666666668</v>
      </c>
      <c r="P2652">
        <f t="shared" si="206"/>
        <v>1</v>
      </c>
      <c r="Q2652" s="16">
        <f t="shared" si="207"/>
        <v>71.599999999999994</v>
      </c>
      <c r="R2652" s="9" t="s">
        <v>8324</v>
      </c>
      <c r="S2652" t="s">
        <v>8360</v>
      </c>
      <c r="T2652" s="13">
        <f t="shared" si="208"/>
        <v>42695.624340277776</v>
      </c>
      <c r="U2652" s="13">
        <f t="shared" si="209"/>
        <v>42725.624340277776</v>
      </c>
    </row>
    <row r="2653" spans="1:21" ht="43.5" x14ac:dyDescent="0.3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>
        <f t="shared" si="205"/>
        <v>1.8689285714285715</v>
      </c>
      <c r="P2653">
        <f t="shared" si="206"/>
        <v>2</v>
      </c>
      <c r="Q2653" s="16">
        <f t="shared" si="207"/>
        <v>307.8235294117647</v>
      </c>
      <c r="R2653" s="9" t="s">
        <v>8324</v>
      </c>
      <c r="S2653" t="s">
        <v>8360</v>
      </c>
      <c r="T2653" s="13">
        <f t="shared" si="208"/>
        <v>42327.805659722217</v>
      </c>
      <c r="U2653" s="13">
        <f t="shared" si="209"/>
        <v>42355.805659722217</v>
      </c>
    </row>
    <row r="2654" spans="1:21" ht="43.5" x14ac:dyDescent="0.3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>
        <f t="shared" si="205"/>
        <v>0.88500000000000001</v>
      </c>
      <c r="P2654">
        <f t="shared" si="206"/>
        <v>1</v>
      </c>
      <c r="Q2654" s="16">
        <f t="shared" si="207"/>
        <v>80.454545454545453</v>
      </c>
      <c r="R2654" s="9" t="s">
        <v>8324</v>
      </c>
      <c r="S2654" t="s">
        <v>8360</v>
      </c>
      <c r="T2654" s="13">
        <f t="shared" si="208"/>
        <v>41953.158854166672</v>
      </c>
      <c r="U2654" s="13">
        <f t="shared" si="209"/>
        <v>41983.158854166672</v>
      </c>
    </row>
    <row r="2655" spans="1:21" ht="43.5" x14ac:dyDescent="0.3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>
        <f t="shared" si="205"/>
        <v>11.52156862745098</v>
      </c>
      <c r="P2655">
        <f t="shared" si="206"/>
        <v>12</v>
      </c>
      <c r="Q2655" s="16">
        <f t="shared" si="207"/>
        <v>83.942857142857136</v>
      </c>
      <c r="R2655" s="9" t="s">
        <v>8324</v>
      </c>
      <c r="S2655" t="s">
        <v>8360</v>
      </c>
      <c r="T2655" s="13">
        <f t="shared" si="208"/>
        <v>41771.651932870373</v>
      </c>
      <c r="U2655" s="13">
        <f t="shared" si="209"/>
        <v>41803.166666666664</v>
      </c>
    </row>
    <row r="2656" spans="1:21" ht="43.5" x14ac:dyDescent="0.3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>
        <f t="shared" si="205"/>
        <v>5.1000000000000004E-2</v>
      </c>
      <c r="P2656">
        <f t="shared" si="206"/>
        <v>1</v>
      </c>
      <c r="Q2656" s="16">
        <f t="shared" si="207"/>
        <v>8.5</v>
      </c>
      <c r="R2656" s="9" t="s">
        <v>8324</v>
      </c>
      <c r="S2656" t="s">
        <v>8360</v>
      </c>
      <c r="T2656" s="13">
        <f t="shared" si="208"/>
        <v>42055.600995370376</v>
      </c>
      <c r="U2656" s="13">
        <f t="shared" si="209"/>
        <v>42115.559328703705</v>
      </c>
    </row>
    <row r="2657" spans="1:21" x14ac:dyDescent="0.3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>
        <f t="shared" si="205"/>
        <v>21.033333333333335</v>
      </c>
      <c r="P2657">
        <f t="shared" si="206"/>
        <v>22</v>
      </c>
      <c r="Q2657" s="16">
        <f t="shared" si="207"/>
        <v>73.372093023255815</v>
      </c>
      <c r="R2657" s="9" t="s">
        <v>8324</v>
      </c>
      <c r="S2657" t="s">
        <v>8360</v>
      </c>
      <c r="T2657" s="13">
        <f t="shared" si="208"/>
        <v>42381.866284722222</v>
      </c>
      <c r="U2657" s="13">
        <f t="shared" si="209"/>
        <v>42409.833333333328</v>
      </c>
    </row>
    <row r="2658" spans="1:21" ht="29" x14ac:dyDescent="0.3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>
        <f t="shared" si="205"/>
        <v>11.436666666666667</v>
      </c>
      <c r="P2658">
        <f t="shared" si="206"/>
        <v>12</v>
      </c>
      <c r="Q2658" s="16">
        <f t="shared" si="207"/>
        <v>112.86184210526316</v>
      </c>
      <c r="R2658" s="9" t="s">
        <v>8324</v>
      </c>
      <c r="S2658" t="s">
        <v>8360</v>
      </c>
      <c r="T2658" s="13">
        <f t="shared" si="208"/>
        <v>42767.688518518517</v>
      </c>
      <c r="U2658" s="13">
        <f t="shared" si="209"/>
        <v>42806.791666666672</v>
      </c>
    </row>
    <row r="2659" spans="1:21" ht="43.5" x14ac:dyDescent="0.3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>
        <f t="shared" si="205"/>
        <v>18.737933333333334</v>
      </c>
      <c r="P2659">
        <f t="shared" si="206"/>
        <v>19</v>
      </c>
      <c r="Q2659" s="16">
        <f t="shared" si="207"/>
        <v>95.277627118644077</v>
      </c>
      <c r="R2659" s="9" t="s">
        <v>8324</v>
      </c>
      <c r="S2659" t="s">
        <v>8360</v>
      </c>
      <c r="T2659" s="13">
        <f t="shared" si="208"/>
        <v>42551.928854166668</v>
      </c>
      <c r="U2659" s="13">
        <f t="shared" si="209"/>
        <v>42585.0625</v>
      </c>
    </row>
    <row r="2660" spans="1:21" ht="43.5" x14ac:dyDescent="0.3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>
        <f t="shared" si="205"/>
        <v>9.285714285714286E-2</v>
      </c>
      <c r="P2660">
        <f t="shared" si="206"/>
        <v>1</v>
      </c>
      <c r="Q2660" s="16">
        <f t="shared" si="207"/>
        <v>22.75</v>
      </c>
      <c r="R2660" s="9" t="s">
        <v>8324</v>
      </c>
      <c r="S2660" t="s">
        <v>8360</v>
      </c>
      <c r="T2660" s="13">
        <f t="shared" si="208"/>
        <v>42551.884189814817</v>
      </c>
      <c r="U2660" s="13">
        <f t="shared" si="209"/>
        <v>42581.884189814817</v>
      </c>
    </row>
    <row r="2661" spans="1:21" x14ac:dyDescent="0.3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>
        <f t="shared" si="205"/>
        <v>2.7204081632653061</v>
      </c>
      <c r="P2661">
        <f t="shared" si="206"/>
        <v>3</v>
      </c>
      <c r="Q2661" s="16">
        <f t="shared" si="207"/>
        <v>133.30000000000001</v>
      </c>
      <c r="R2661" s="9" t="s">
        <v>8324</v>
      </c>
      <c r="S2661" t="s">
        <v>8360</v>
      </c>
      <c r="T2661" s="13">
        <f t="shared" si="208"/>
        <v>42082.069560185191</v>
      </c>
      <c r="U2661" s="13">
        <f t="shared" si="209"/>
        <v>42112.069560185191</v>
      </c>
    </row>
    <row r="2662" spans="1:21" ht="58" x14ac:dyDescent="0.3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>
        <f t="shared" si="205"/>
        <v>9.5000000000000001E-2</v>
      </c>
      <c r="P2662">
        <f t="shared" si="206"/>
        <v>1</v>
      </c>
      <c r="Q2662" s="16">
        <f t="shared" si="207"/>
        <v>3.8</v>
      </c>
      <c r="R2662" s="9" t="s">
        <v>8324</v>
      </c>
      <c r="S2662" t="s">
        <v>8360</v>
      </c>
      <c r="T2662" s="13">
        <f t="shared" si="208"/>
        <v>42272.713171296295</v>
      </c>
      <c r="U2662" s="13">
        <f t="shared" si="209"/>
        <v>42332.754837962959</v>
      </c>
    </row>
    <row r="2663" spans="1:21" ht="43.5" x14ac:dyDescent="0.3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>
        <f t="shared" si="205"/>
        <v>102.89999999999999</v>
      </c>
      <c r="P2663">
        <f t="shared" si="206"/>
        <v>103</v>
      </c>
      <c r="Q2663" s="16">
        <f t="shared" si="207"/>
        <v>85.75</v>
      </c>
      <c r="R2663" s="9" t="s">
        <v>8324</v>
      </c>
      <c r="S2663" t="s">
        <v>8361</v>
      </c>
      <c r="T2663" s="13">
        <f t="shared" si="208"/>
        <v>41542.958449074074</v>
      </c>
      <c r="U2663" s="13">
        <f t="shared" si="209"/>
        <v>41572.958449074074</v>
      </c>
    </row>
    <row r="2664" spans="1:21" ht="43.5" x14ac:dyDescent="0.3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>
        <f t="shared" si="205"/>
        <v>106.80000000000001</v>
      </c>
      <c r="P2664">
        <f t="shared" si="206"/>
        <v>107</v>
      </c>
      <c r="Q2664" s="16">
        <f t="shared" si="207"/>
        <v>267</v>
      </c>
      <c r="R2664" s="9" t="s">
        <v>8324</v>
      </c>
      <c r="S2664" t="s">
        <v>8361</v>
      </c>
      <c r="T2664" s="13">
        <f t="shared" si="208"/>
        <v>42207.746678240743</v>
      </c>
      <c r="U2664" s="13">
        <f t="shared" si="209"/>
        <v>42237.746678240743</v>
      </c>
    </row>
    <row r="2665" spans="1:21" ht="43.5" x14ac:dyDescent="0.3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>
        <f t="shared" si="205"/>
        <v>104.59625</v>
      </c>
      <c r="P2665">
        <f t="shared" si="206"/>
        <v>105</v>
      </c>
      <c r="Q2665" s="16">
        <f t="shared" si="207"/>
        <v>373.55803571428572</v>
      </c>
      <c r="R2665" s="9" t="s">
        <v>8324</v>
      </c>
      <c r="S2665" t="s">
        <v>8361</v>
      </c>
      <c r="T2665" s="13">
        <f t="shared" si="208"/>
        <v>42222.622766203705</v>
      </c>
      <c r="U2665" s="13">
        <f t="shared" si="209"/>
        <v>42251.625</v>
      </c>
    </row>
    <row r="2666" spans="1:21" ht="43.5" x14ac:dyDescent="0.3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>
        <f t="shared" si="205"/>
        <v>103.42857142857143</v>
      </c>
      <c r="P2666">
        <f t="shared" si="206"/>
        <v>104</v>
      </c>
      <c r="Q2666" s="16">
        <f t="shared" si="207"/>
        <v>174.03846153846155</v>
      </c>
      <c r="R2666" s="9" t="s">
        <v>8324</v>
      </c>
      <c r="S2666" t="s">
        <v>8361</v>
      </c>
      <c r="T2666" s="13">
        <f t="shared" si="208"/>
        <v>42313.02542824074</v>
      </c>
      <c r="U2666" s="13">
        <f t="shared" si="209"/>
        <v>42347.290972222225</v>
      </c>
    </row>
    <row r="2667" spans="1:21" ht="58" x14ac:dyDescent="0.3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>
        <f t="shared" si="205"/>
        <v>123.14285714285715</v>
      </c>
      <c r="P2667">
        <f t="shared" si="206"/>
        <v>124</v>
      </c>
      <c r="Q2667" s="16">
        <f t="shared" si="207"/>
        <v>93.695652173913047</v>
      </c>
      <c r="R2667" s="9" t="s">
        <v>8324</v>
      </c>
      <c r="S2667" t="s">
        <v>8361</v>
      </c>
      <c r="T2667" s="13">
        <f t="shared" si="208"/>
        <v>42083.895532407405</v>
      </c>
      <c r="U2667" s="13">
        <f t="shared" si="209"/>
        <v>42128.895532407405</v>
      </c>
    </row>
    <row r="2668" spans="1:21" ht="43.5" x14ac:dyDescent="0.3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>
        <f t="shared" si="205"/>
        <v>159.29509999999999</v>
      </c>
      <c r="P2668">
        <f t="shared" si="206"/>
        <v>160</v>
      </c>
      <c r="Q2668" s="16">
        <f t="shared" si="207"/>
        <v>77.327718446601949</v>
      </c>
      <c r="R2668" s="9" t="s">
        <v>8324</v>
      </c>
      <c r="S2668" t="s">
        <v>8361</v>
      </c>
      <c r="T2668" s="13">
        <f t="shared" si="208"/>
        <v>42235.764340277776</v>
      </c>
      <c r="U2668" s="13">
        <f t="shared" si="209"/>
        <v>42272.875</v>
      </c>
    </row>
    <row r="2669" spans="1:21" ht="58" x14ac:dyDescent="0.3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>
        <f t="shared" si="205"/>
        <v>110.66666666666667</v>
      </c>
      <c r="P2669">
        <f t="shared" si="206"/>
        <v>111</v>
      </c>
      <c r="Q2669" s="16">
        <f t="shared" si="207"/>
        <v>92.222222222222229</v>
      </c>
      <c r="R2669" s="9" t="s">
        <v>8324</v>
      </c>
      <c r="S2669" t="s">
        <v>8361</v>
      </c>
      <c r="T2669" s="13">
        <f t="shared" si="208"/>
        <v>42380.926111111112</v>
      </c>
      <c r="U2669" s="13">
        <f t="shared" si="209"/>
        <v>42410.926111111112</v>
      </c>
    </row>
    <row r="2670" spans="1:21" ht="29" x14ac:dyDescent="0.3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>
        <f t="shared" si="205"/>
        <v>170.70000000000002</v>
      </c>
      <c r="P2670">
        <f t="shared" si="206"/>
        <v>171</v>
      </c>
      <c r="Q2670" s="16">
        <f t="shared" si="207"/>
        <v>60.964285714285715</v>
      </c>
      <c r="R2670" s="9" t="s">
        <v>8324</v>
      </c>
      <c r="S2670" t="s">
        <v>8361</v>
      </c>
      <c r="T2670" s="13">
        <f t="shared" si="208"/>
        <v>42275.588715277772</v>
      </c>
      <c r="U2670" s="13">
        <f t="shared" si="209"/>
        <v>42317.60555555555</v>
      </c>
    </row>
    <row r="2671" spans="1:21" ht="43.5" x14ac:dyDescent="0.3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>
        <f t="shared" si="205"/>
        <v>125.125</v>
      </c>
      <c r="P2671">
        <f t="shared" si="206"/>
        <v>126</v>
      </c>
      <c r="Q2671" s="16">
        <f t="shared" si="207"/>
        <v>91</v>
      </c>
      <c r="R2671" s="9" t="s">
        <v>8324</v>
      </c>
      <c r="S2671" t="s">
        <v>8361</v>
      </c>
      <c r="T2671" s="13">
        <f t="shared" si="208"/>
        <v>42319.035833333335</v>
      </c>
      <c r="U2671" s="13">
        <f t="shared" si="209"/>
        <v>42379.035833333335</v>
      </c>
    </row>
    <row r="2672" spans="1:21" ht="43.5" x14ac:dyDescent="0.3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>
        <f t="shared" si="205"/>
        <v>6.4158609339642041</v>
      </c>
      <c r="P2672">
        <f t="shared" si="206"/>
        <v>7</v>
      </c>
      <c r="Q2672" s="16">
        <f t="shared" si="207"/>
        <v>41.583333333333336</v>
      </c>
      <c r="R2672" s="9" t="s">
        <v>8324</v>
      </c>
      <c r="S2672" t="s">
        <v>8361</v>
      </c>
      <c r="T2672" s="13">
        <f t="shared" si="208"/>
        <v>41821.020601851851</v>
      </c>
      <c r="U2672" s="13">
        <f t="shared" si="209"/>
        <v>41849.020601851851</v>
      </c>
    </row>
    <row r="2673" spans="1:21" ht="43.5" x14ac:dyDescent="0.3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>
        <f t="shared" si="205"/>
        <v>11.343999999999999</v>
      </c>
      <c r="P2673">
        <f t="shared" si="206"/>
        <v>12</v>
      </c>
      <c r="Q2673" s="16">
        <f t="shared" si="207"/>
        <v>33.761904761904759</v>
      </c>
      <c r="R2673" s="9" t="s">
        <v>8324</v>
      </c>
      <c r="S2673" t="s">
        <v>8361</v>
      </c>
      <c r="T2673" s="13">
        <f t="shared" si="208"/>
        <v>41962.749027777783</v>
      </c>
      <c r="U2673" s="13">
        <f t="shared" si="209"/>
        <v>41992.818055555559</v>
      </c>
    </row>
    <row r="2674" spans="1:21" ht="58" x14ac:dyDescent="0.3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>
        <f t="shared" si="205"/>
        <v>33.19</v>
      </c>
      <c r="P2674">
        <f t="shared" si="206"/>
        <v>34</v>
      </c>
      <c r="Q2674" s="16">
        <f t="shared" si="207"/>
        <v>70.61702127659575</v>
      </c>
      <c r="R2674" s="9" t="s">
        <v>8324</v>
      </c>
      <c r="S2674" t="s">
        <v>8361</v>
      </c>
      <c r="T2674" s="13">
        <f t="shared" si="208"/>
        <v>42344.884143518517</v>
      </c>
      <c r="U2674" s="13">
        <f t="shared" si="209"/>
        <v>42366.25</v>
      </c>
    </row>
    <row r="2675" spans="1:21" ht="58" x14ac:dyDescent="0.3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>
        <f t="shared" si="205"/>
        <v>27.58</v>
      </c>
      <c r="P2675">
        <f t="shared" si="206"/>
        <v>28</v>
      </c>
      <c r="Q2675" s="16">
        <f t="shared" si="207"/>
        <v>167.15151515151516</v>
      </c>
      <c r="R2675" s="9" t="s">
        <v>8324</v>
      </c>
      <c r="S2675" t="s">
        <v>8361</v>
      </c>
      <c r="T2675" s="13">
        <f t="shared" si="208"/>
        <v>41912.541655092595</v>
      </c>
      <c r="U2675" s="13">
        <f t="shared" si="209"/>
        <v>41941.947916666664</v>
      </c>
    </row>
    <row r="2676" spans="1:21" ht="58" x14ac:dyDescent="0.3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>
        <f t="shared" si="205"/>
        <v>62.839999999999996</v>
      </c>
      <c r="P2676">
        <f t="shared" si="206"/>
        <v>63</v>
      </c>
      <c r="Q2676" s="16">
        <f t="shared" si="207"/>
        <v>128.61988304093566</v>
      </c>
      <c r="R2676" s="9" t="s">
        <v>8324</v>
      </c>
      <c r="S2676" t="s">
        <v>8361</v>
      </c>
      <c r="T2676" s="13">
        <f t="shared" si="208"/>
        <v>42529.632754629631</v>
      </c>
      <c r="U2676" s="13">
        <f t="shared" si="209"/>
        <v>42556.207638888889</v>
      </c>
    </row>
    <row r="2677" spans="1:21" ht="58" x14ac:dyDescent="0.3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>
        <f t="shared" si="205"/>
        <v>7.5880000000000001</v>
      </c>
      <c r="P2677">
        <f t="shared" si="206"/>
        <v>8</v>
      </c>
      <c r="Q2677" s="16">
        <f t="shared" si="207"/>
        <v>65.41379310344827</v>
      </c>
      <c r="R2677" s="9" t="s">
        <v>8324</v>
      </c>
      <c r="S2677" t="s">
        <v>8361</v>
      </c>
      <c r="T2677" s="13">
        <f t="shared" si="208"/>
        <v>41923.857511574075</v>
      </c>
      <c r="U2677" s="13">
        <f t="shared" si="209"/>
        <v>41953.899178240739</v>
      </c>
    </row>
    <row r="2678" spans="1:21" ht="43.5" x14ac:dyDescent="0.3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>
        <f t="shared" si="205"/>
        <v>50.38095238095238</v>
      </c>
      <c r="P2678">
        <f t="shared" si="206"/>
        <v>51</v>
      </c>
      <c r="Q2678" s="16">
        <f t="shared" si="207"/>
        <v>117.55555555555556</v>
      </c>
      <c r="R2678" s="9" t="s">
        <v>8324</v>
      </c>
      <c r="S2678" t="s">
        <v>8361</v>
      </c>
      <c r="T2678" s="13">
        <f t="shared" si="208"/>
        <v>42482.624699074076</v>
      </c>
      <c r="U2678" s="13">
        <f t="shared" si="209"/>
        <v>42512.624699074076</v>
      </c>
    </row>
    <row r="2679" spans="1:21" ht="43.5" x14ac:dyDescent="0.3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>
        <f t="shared" si="205"/>
        <v>17.512820512820511</v>
      </c>
      <c r="P2679">
        <f t="shared" si="206"/>
        <v>18</v>
      </c>
      <c r="Q2679" s="16">
        <f t="shared" si="207"/>
        <v>126.48148148148148</v>
      </c>
      <c r="R2679" s="9" t="s">
        <v>8324</v>
      </c>
      <c r="S2679" t="s">
        <v>8361</v>
      </c>
      <c r="T2679" s="13">
        <f t="shared" si="208"/>
        <v>41793.029432870368</v>
      </c>
      <c r="U2679" s="13">
        <f t="shared" si="209"/>
        <v>41823.029432870368</v>
      </c>
    </row>
    <row r="2680" spans="1:21" ht="43.5" x14ac:dyDescent="0.3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>
        <f t="shared" si="205"/>
        <v>1.375E-2</v>
      </c>
      <c r="P2680">
        <f t="shared" si="206"/>
        <v>1</v>
      </c>
      <c r="Q2680" s="16">
        <f t="shared" si="207"/>
        <v>550</v>
      </c>
      <c r="R2680" s="9" t="s">
        <v>8324</v>
      </c>
      <c r="S2680" t="s">
        <v>8361</v>
      </c>
      <c r="T2680" s="13">
        <f t="shared" si="208"/>
        <v>42241.798206018517</v>
      </c>
      <c r="U2680" s="13">
        <f t="shared" si="209"/>
        <v>42271.798206018517</v>
      </c>
    </row>
    <row r="2681" spans="1:21" ht="58" x14ac:dyDescent="0.3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>
        <f t="shared" si="205"/>
        <v>0.33</v>
      </c>
      <c r="P2681">
        <f t="shared" si="206"/>
        <v>1</v>
      </c>
      <c r="Q2681" s="16">
        <f t="shared" si="207"/>
        <v>44</v>
      </c>
      <c r="R2681" s="9" t="s">
        <v>8324</v>
      </c>
      <c r="S2681" t="s">
        <v>8361</v>
      </c>
      <c r="T2681" s="13">
        <f t="shared" si="208"/>
        <v>42033.001087962963</v>
      </c>
      <c r="U2681" s="13">
        <f t="shared" si="209"/>
        <v>42063.001087962963</v>
      </c>
    </row>
    <row r="2682" spans="1:21" x14ac:dyDescent="0.3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>
        <f t="shared" si="205"/>
        <v>0.86250000000000004</v>
      </c>
      <c r="P2682">
        <f t="shared" si="206"/>
        <v>1</v>
      </c>
      <c r="Q2682" s="16">
        <f t="shared" si="207"/>
        <v>69</v>
      </c>
      <c r="R2682" s="9" t="s">
        <v>8324</v>
      </c>
      <c r="S2682" t="s">
        <v>8361</v>
      </c>
      <c r="T2682" s="13">
        <f t="shared" si="208"/>
        <v>42436.211701388893</v>
      </c>
      <c r="U2682" s="13">
        <f t="shared" si="209"/>
        <v>42466.170034722221</v>
      </c>
    </row>
    <row r="2683" spans="1:21" ht="43.5" x14ac:dyDescent="0.3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>
        <f t="shared" si="205"/>
        <v>0.6875</v>
      </c>
      <c r="P2683">
        <f t="shared" si="206"/>
        <v>1</v>
      </c>
      <c r="Q2683" s="16">
        <f t="shared" si="207"/>
        <v>27.5</v>
      </c>
      <c r="R2683" s="9" t="s">
        <v>8341</v>
      </c>
      <c r="S2683" t="s">
        <v>8342</v>
      </c>
      <c r="T2683" s="13">
        <f t="shared" si="208"/>
        <v>41805.895254629628</v>
      </c>
      <c r="U2683" s="13">
        <f t="shared" si="209"/>
        <v>41830.895254629628</v>
      </c>
    </row>
    <row r="2684" spans="1:21" ht="43.5" x14ac:dyDescent="0.3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>
        <f t="shared" si="205"/>
        <v>28.299999999999997</v>
      </c>
      <c r="P2684">
        <f t="shared" si="206"/>
        <v>29</v>
      </c>
      <c r="Q2684" s="16">
        <f t="shared" si="207"/>
        <v>84.9</v>
      </c>
      <c r="R2684" s="9" t="s">
        <v>8341</v>
      </c>
      <c r="S2684" t="s">
        <v>8342</v>
      </c>
      <c r="T2684" s="13">
        <f t="shared" si="208"/>
        <v>41932.871990740743</v>
      </c>
      <c r="U2684" s="13">
        <f t="shared" si="209"/>
        <v>41965.249305555553</v>
      </c>
    </row>
    <row r="2685" spans="1:21" ht="43.5" x14ac:dyDescent="0.3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>
        <f t="shared" si="205"/>
        <v>0.24</v>
      </c>
      <c r="P2685">
        <f t="shared" si="206"/>
        <v>1</v>
      </c>
      <c r="Q2685" s="16">
        <f t="shared" si="207"/>
        <v>12</v>
      </c>
      <c r="R2685" s="9" t="s">
        <v>8341</v>
      </c>
      <c r="S2685" t="s">
        <v>8342</v>
      </c>
      <c r="T2685" s="13">
        <f t="shared" si="208"/>
        <v>42034.75509259259</v>
      </c>
      <c r="U2685" s="13">
        <f t="shared" si="209"/>
        <v>42064.75509259259</v>
      </c>
    </row>
    <row r="2686" spans="1:21" ht="43.5" x14ac:dyDescent="0.3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>
        <f t="shared" si="205"/>
        <v>1.1428571428571428</v>
      </c>
      <c r="P2686">
        <f t="shared" si="206"/>
        <v>2</v>
      </c>
      <c r="Q2686" s="16">
        <f t="shared" si="207"/>
        <v>200</v>
      </c>
      <c r="R2686" s="9" t="s">
        <v>8341</v>
      </c>
      <c r="S2686" t="s">
        <v>8342</v>
      </c>
      <c r="T2686" s="13">
        <f t="shared" si="208"/>
        <v>41820.914641203701</v>
      </c>
      <c r="U2686" s="13">
        <f t="shared" si="209"/>
        <v>41860.914641203701</v>
      </c>
    </row>
    <row r="2687" spans="1:21" ht="43.5" x14ac:dyDescent="0.3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>
        <f t="shared" si="205"/>
        <v>0.02</v>
      </c>
      <c r="P2687">
        <f t="shared" si="206"/>
        <v>1</v>
      </c>
      <c r="Q2687" s="16">
        <f t="shared" si="207"/>
        <v>10</v>
      </c>
      <c r="R2687" s="9" t="s">
        <v>8341</v>
      </c>
      <c r="S2687" t="s">
        <v>8342</v>
      </c>
      <c r="T2687" s="13">
        <f t="shared" si="208"/>
        <v>42061.69594907407</v>
      </c>
      <c r="U2687" s="13">
        <f t="shared" si="209"/>
        <v>42121.654282407413</v>
      </c>
    </row>
    <row r="2688" spans="1:21" ht="43.5" x14ac:dyDescent="0.3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>
        <f t="shared" si="205"/>
        <v>0</v>
      </c>
      <c r="P2688">
        <f t="shared" si="206"/>
        <v>0</v>
      </c>
      <c r="Q2688" s="16" t="e">
        <f t="shared" si="207"/>
        <v>#DIV/0!</v>
      </c>
      <c r="R2688" s="9" t="s">
        <v>8341</v>
      </c>
      <c r="S2688" t="s">
        <v>8342</v>
      </c>
      <c r="T2688" s="13">
        <f t="shared" si="208"/>
        <v>41892.974803240737</v>
      </c>
      <c r="U2688" s="13">
        <f t="shared" si="209"/>
        <v>41912.974803240737</v>
      </c>
    </row>
    <row r="2689" spans="1:21" ht="43.5" x14ac:dyDescent="0.3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>
        <f t="shared" si="205"/>
        <v>0</v>
      </c>
      <c r="P2689">
        <f t="shared" si="206"/>
        <v>0</v>
      </c>
      <c r="Q2689" s="16" t="e">
        <f t="shared" si="207"/>
        <v>#DIV/0!</v>
      </c>
      <c r="R2689" s="9" t="s">
        <v>8341</v>
      </c>
      <c r="S2689" t="s">
        <v>8342</v>
      </c>
      <c r="T2689" s="13">
        <f t="shared" si="208"/>
        <v>42154.64025462963</v>
      </c>
      <c r="U2689" s="13">
        <f t="shared" si="209"/>
        <v>42184.64025462963</v>
      </c>
    </row>
    <row r="2690" spans="1:21" ht="29" x14ac:dyDescent="0.3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>
        <f t="shared" si="205"/>
        <v>0.14799999999999999</v>
      </c>
      <c r="P2690">
        <f t="shared" si="206"/>
        <v>1</v>
      </c>
      <c r="Q2690" s="16">
        <f t="shared" si="207"/>
        <v>5.2857142857142856</v>
      </c>
      <c r="R2690" s="9" t="s">
        <v>8341</v>
      </c>
      <c r="S2690" t="s">
        <v>8342</v>
      </c>
      <c r="T2690" s="13">
        <f t="shared" si="208"/>
        <v>42028.118865740747</v>
      </c>
      <c r="U2690" s="13">
        <f t="shared" si="209"/>
        <v>42059.125</v>
      </c>
    </row>
    <row r="2691" spans="1:21" ht="43.5" x14ac:dyDescent="0.3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>
        <f t="shared" ref="O2691:O2754" si="210">((E2691)/(D2691))*100</f>
        <v>2.8571428571428571E-3</v>
      </c>
      <c r="P2691">
        <f t="shared" ref="P2691:P2754" si="211">ROUNDUP(O2691,0)</f>
        <v>1</v>
      </c>
      <c r="Q2691" s="16">
        <f t="shared" ref="Q2691:Q2754" si="212">E2691/L2691</f>
        <v>1</v>
      </c>
      <c r="R2691" s="9" t="s">
        <v>8341</v>
      </c>
      <c r="S2691" t="s">
        <v>8342</v>
      </c>
      <c r="T2691" s="13">
        <f t="shared" ref="T2691:T2754" si="213">(((J2691/60)/60)/24)+DATE(1970,1,1)</f>
        <v>42551.961689814809</v>
      </c>
      <c r="U2691" s="13">
        <f t="shared" ref="U2691:U2754" si="214">(((I2691/60)/60)/24)+DATE(1970,1,1)</f>
        <v>42581.961689814809</v>
      </c>
    </row>
    <row r="2692" spans="1:21" ht="58" x14ac:dyDescent="0.3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>
        <f t="shared" si="210"/>
        <v>10.7325</v>
      </c>
      <c r="P2692">
        <f t="shared" si="211"/>
        <v>11</v>
      </c>
      <c r="Q2692" s="16">
        <f t="shared" si="212"/>
        <v>72.762711864406782</v>
      </c>
      <c r="R2692" s="9" t="s">
        <v>8341</v>
      </c>
      <c r="S2692" t="s">
        <v>8342</v>
      </c>
      <c r="T2692" s="13">
        <f t="shared" si="213"/>
        <v>42113.105046296296</v>
      </c>
      <c r="U2692" s="13">
        <f t="shared" si="214"/>
        <v>42158.105046296296</v>
      </c>
    </row>
    <row r="2693" spans="1:21" ht="29" x14ac:dyDescent="0.3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>
        <f t="shared" si="210"/>
        <v>5.3846153846153842E-2</v>
      </c>
      <c r="P2693">
        <f t="shared" si="211"/>
        <v>1</v>
      </c>
      <c r="Q2693" s="16">
        <f t="shared" si="212"/>
        <v>17.5</v>
      </c>
      <c r="R2693" s="9" t="s">
        <v>8341</v>
      </c>
      <c r="S2693" t="s">
        <v>8342</v>
      </c>
      <c r="T2693" s="13">
        <f t="shared" si="213"/>
        <v>42089.724039351851</v>
      </c>
      <c r="U2693" s="13">
        <f t="shared" si="214"/>
        <v>42134.724039351851</v>
      </c>
    </row>
    <row r="2694" spans="1:21" ht="43.5" x14ac:dyDescent="0.3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>
        <f t="shared" si="210"/>
        <v>0.7142857142857143</v>
      </c>
      <c r="P2694">
        <f t="shared" si="211"/>
        <v>1</v>
      </c>
      <c r="Q2694" s="16">
        <f t="shared" si="212"/>
        <v>25</v>
      </c>
      <c r="R2694" s="9" t="s">
        <v>8341</v>
      </c>
      <c r="S2694" t="s">
        <v>8342</v>
      </c>
      <c r="T2694" s="13">
        <f t="shared" si="213"/>
        <v>42058.334027777775</v>
      </c>
      <c r="U2694" s="13">
        <f t="shared" si="214"/>
        <v>42088.292361111111</v>
      </c>
    </row>
    <row r="2695" spans="1:21" ht="43.5" x14ac:dyDescent="0.3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>
        <f t="shared" si="210"/>
        <v>0.8</v>
      </c>
      <c r="P2695">
        <f t="shared" si="211"/>
        <v>1</v>
      </c>
      <c r="Q2695" s="16">
        <f t="shared" si="212"/>
        <v>13.333333333333334</v>
      </c>
      <c r="R2695" s="9" t="s">
        <v>8341</v>
      </c>
      <c r="S2695" t="s">
        <v>8342</v>
      </c>
      <c r="T2695" s="13">
        <f t="shared" si="213"/>
        <v>41834.138495370367</v>
      </c>
      <c r="U2695" s="13">
        <f t="shared" si="214"/>
        <v>41864.138495370367</v>
      </c>
    </row>
    <row r="2696" spans="1:21" ht="58" x14ac:dyDescent="0.3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>
        <f t="shared" si="210"/>
        <v>3.3333333333333335E-3</v>
      </c>
      <c r="P2696">
        <f t="shared" si="211"/>
        <v>1</v>
      </c>
      <c r="Q2696" s="16">
        <f t="shared" si="212"/>
        <v>1</v>
      </c>
      <c r="R2696" s="9" t="s">
        <v>8341</v>
      </c>
      <c r="S2696" t="s">
        <v>8342</v>
      </c>
      <c r="T2696" s="13">
        <f t="shared" si="213"/>
        <v>41878.140497685185</v>
      </c>
      <c r="U2696" s="13">
        <f t="shared" si="214"/>
        <v>41908.140497685185</v>
      </c>
    </row>
    <row r="2697" spans="1:21" ht="43.5" x14ac:dyDescent="0.3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>
        <f t="shared" si="210"/>
        <v>0.47333333333333333</v>
      </c>
      <c r="P2697">
        <f t="shared" si="211"/>
        <v>1</v>
      </c>
      <c r="Q2697" s="16">
        <f t="shared" si="212"/>
        <v>23.666666666666668</v>
      </c>
      <c r="R2697" s="9" t="s">
        <v>8341</v>
      </c>
      <c r="S2697" t="s">
        <v>8342</v>
      </c>
      <c r="T2697" s="13">
        <f t="shared" si="213"/>
        <v>42048.181921296295</v>
      </c>
      <c r="U2697" s="13">
        <f t="shared" si="214"/>
        <v>42108.14025462963</v>
      </c>
    </row>
    <row r="2698" spans="1:21" ht="58" x14ac:dyDescent="0.3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>
        <f t="shared" si="210"/>
        <v>5.65</v>
      </c>
      <c r="P2698">
        <f t="shared" si="211"/>
        <v>6</v>
      </c>
      <c r="Q2698" s="16">
        <f t="shared" si="212"/>
        <v>89.21052631578948</v>
      </c>
      <c r="R2698" s="9" t="s">
        <v>8341</v>
      </c>
      <c r="S2698" t="s">
        <v>8342</v>
      </c>
      <c r="T2698" s="13">
        <f t="shared" si="213"/>
        <v>41964.844444444447</v>
      </c>
      <c r="U2698" s="13">
        <f t="shared" si="214"/>
        <v>41998.844444444447</v>
      </c>
    </row>
    <row r="2699" spans="1:21" ht="43.5" x14ac:dyDescent="0.3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>
        <f t="shared" si="210"/>
        <v>26.35217391304348</v>
      </c>
      <c r="P2699">
        <f t="shared" si="211"/>
        <v>27</v>
      </c>
      <c r="Q2699" s="16">
        <f t="shared" si="212"/>
        <v>116.55769230769231</v>
      </c>
      <c r="R2699" s="9" t="s">
        <v>8341</v>
      </c>
      <c r="S2699" t="s">
        <v>8342</v>
      </c>
      <c r="T2699" s="13">
        <f t="shared" si="213"/>
        <v>42187.940081018518</v>
      </c>
      <c r="U2699" s="13">
        <f t="shared" si="214"/>
        <v>42218.916666666672</v>
      </c>
    </row>
    <row r="2700" spans="1:21" ht="43.5" x14ac:dyDescent="0.3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>
        <f t="shared" si="210"/>
        <v>0.325125</v>
      </c>
      <c r="P2700">
        <f t="shared" si="211"/>
        <v>1</v>
      </c>
      <c r="Q2700" s="16">
        <f t="shared" si="212"/>
        <v>13.005000000000001</v>
      </c>
      <c r="R2700" s="9" t="s">
        <v>8341</v>
      </c>
      <c r="S2700" t="s">
        <v>8342</v>
      </c>
      <c r="T2700" s="13">
        <f t="shared" si="213"/>
        <v>41787.898240740738</v>
      </c>
      <c r="U2700" s="13">
        <f t="shared" si="214"/>
        <v>41817.898240740738</v>
      </c>
    </row>
    <row r="2701" spans="1:21" ht="43.5" x14ac:dyDescent="0.3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>
        <f t="shared" si="210"/>
        <v>0</v>
      </c>
      <c r="P2701">
        <f t="shared" si="211"/>
        <v>0</v>
      </c>
      <c r="Q2701" s="16" t="e">
        <f t="shared" si="212"/>
        <v>#DIV/0!</v>
      </c>
      <c r="R2701" s="9" t="s">
        <v>8341</v>
      </c>
      <c r="S2701" t="s">
        <v>8342</v>
      </c>
      <c r="T2701" s="13">
        <f t="shared" si="213"/>
        <v>41829.896562499998</v>
      </c>
      <c r="U2701" s="13">
        <f t="shared" si="214"/>
        <v>41859.896562499998</v>
      </c>
    </row>
    <row r="2702" spans="1:21" ht="43.5" x14ac:dyDescent="0.3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>
        <f t="shared" si="210"/>
        <v>0.7000700070007001</v>
      </c>
      <c r="P2702">
        <f t="shared" si="211"/>
        <v>1</v>
      </c>
      <c r="Q2702" s="16">
        <f t="shared" si="212"/>
        <v>17.5</v>
      </c>
      <c r="R2702" s="9" t="s">
        <v>8341</v>
      </c>
      <c r="S2702" t="s">
        <v>8342</v>
      </c>
      <c r="T2702" s="13">
        <f t="shared" si="213"/>
        <v>41870.87467592593</v>
      </c>
      <c r="U2702" s="13">
        <f t="shared" si="214"/>
        <v>41900.87467592593</v>
      </c>
    </row>
    <row r="2703" spans="1:21" ht="43.5" x14ac:dyDescent="0.3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>
        <f t="shared" si="210"/>
        <v>46.176470588235297</v>
      </c>
      <c r="P2703">
        <f t="shared" si="211"/>
        <v>47</v>
      </c>
      <c r="Q2703" s="16">
        <f t="shared" si="212"/>
        <v>34.130434782608695</v>
      </c>
      <c r="R2703" s="9" t="s">
        <v>8322</v>
      </c>
      <c r="S2703" t="s">
        <v>8362</v>
      </c>
      <c r="T2703" s="13">
        <f t="shared" si="213"/>
        <v>42801.774699074071</v>
      </c>
      <c r="U2703" s="13">
        <f t="shared" si="214"/>
        <v>42832.733032407406</v>
      </c>
    </row>
    <row r="2704" spans="1:21" ht="43.5" x14ac:dyDescent="0.3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>
        <f t="shared" si="210"/>
        <v>34.410000000000004</v>
      </c>
      <c r="P2704">
        <f t="shared" si="211"/>
        <v>35</v>
      </c>
      <c r="Q2704" s="16">
        <f t="shared" si="212"/>
        <v>132.34615384615384</v>
      </c>
      <c r="R2704" s="9" t="s">
        <v>8322</v>
      </c>
      <c r="S2704" t="s">
        <v>8362</v>
      </c>
      <c r="T2704" s="13">
        <f t="shared" si="213"/>
        <v>42800.801817129628</v>
      </c>
      <c r="U2704" s="13">
        <f t="shared" si="214"/>
        <v>42830.760150462964</v>
      </c>
    </row>
    <row r="2705" spans="1:21" ht="29" x14ac:dyDescent="0.3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>
        <f t="shared" si="210"/>
        <v>103.75000000000001</v>
      </c>
      <c r="P2705">
        <f t="shared" si="211"/>
        <v>104</v>
      </c>
      <c r="Q2705" s="16">
        <f t="shared" si="212"/>
        <v>922.22222222222217</v>
      </c>
      <c r="R2705" s="9" t="s">
        <v>8322</v>
      </c>
      <c r="S2705" t="s">
        <v>8362</v>
      </c>
      <c r="T2705" s="13">
        <f t="shared" si="213"/>
        <v>42756.690162037034</v>
      </c>
      <c r="U2705" s="13">
        <f t="shared" si="214"/>
        <v>42816.648495370369</v>
      </c>
    </row>
    <row r="2706" spans="1:21" ht="43.5" x14ac:dyDescent="0.3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>
        <f t="shared" si="210"/>
        <v>6.0263157894736841</v>
      </c>
      <c r="P2706">
        <f t="shared" si="211"/>
        <v>7</v>
      </c>
      <c r="Q2706" s="16">
        <f t="shared" si="212"/>
        <v>163.57142857142858</v>
      </c>
      <c r="R2706" s="9" t="s">
        <v>8322</v>
      </c>
      <c r="S2706" t="s">
        <v>8362</v>
      </c>
      <c r="T2706" s="13">
        <f t="shared" si="213"/>
        <v>42787.862430555557</v>
      </c>
      <c r="U2706" s="13">
        <f t="shared" si="214"/>
        <v>42830.820763888885</v>
      </c>
    </row>
    <row r="2707" spans="1:21" ht="29" x14ac:dyDescent="0.3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>
        <f t="shared" si="210"/>
        <v>10.539393939393939</v>
      </c>
      <c r="P2707">
        <f t="shared" si="211"/>
        <v>11</v>
      </c>
      <c r="Q2707" s="16">
        <f t="shared" si="212"/>
        <v>217.375</v>
      </c>
      <c r="R2707" s="9" t="s">
        <v>8322</v>
      </c>
      <c r="S2707" t="s">
        <v>8362</v>
      </c>
      <c r="T2707" s="13">
        <f t="shared" si="213"/>
        <v>42773.916180555556</v>
      </c>
      <c r="U2707" s="13">
        <f t="shared" si="214"/>
        <v>42818.874513888892</v>
      </c>
    </row>
    <row r="2708" spans="1:21" ht="43.5" x14ac:dyDescent="0.3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>
        <f t="shared" si="210"/>
        <v>112.29714285714284</v>
      </c>
      <c r="P2708">
        <f t="shared" si="211"/>
        <v>113</v>
      </c>
      <c r="Q2708" s="16">
        <f t="shared" si="212"/>
        <v>149.44486692015209</v>
      </c>
      <c r="R2708" s="9" t="s">
        <v>8322</v>
      </c>
      <c r="S2708" t="s">
        <v>8362</v>
      </c>
      <c r="T2708" s="13">
        <f t="shared" si="213"/>
        <v>41899.294942129629</v>
      </c>
      <c r="U2708" s="13">
        <f t="shared" si="214"/>
        <v>41928.290972222225</v>
      </c>
    </row>
    <row r="2709" spans="1:21" ht="43.5" x14ac:dyDescent="0.3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>
        <f t="shared" si="210"/>
        <v>350.84462500000001</v>
      </c>
      <c r="P2709">
        <f t="shared" si="211"/>
        <v>351</v>
      </c>
      <c r="Q2709" s="16">
        <f t="shared" si="212"/>
        <v>71.237487309644663</v>
      </c>
      <c r="R2709" s="9" t="s">
        <v>8322</v>
      </c>
      <c r="S2709" t="s">
        <v>8362</v>
      </c>
      <c r="T2709" s="13">
        <f t="shared" si="213"/>
        <v>41391.782905092594</v>
      </c>
      <c r="U2709" s="13">
        <f t="shared" si="214"/>
        <v>41421.290972222225</v>
      </c>
    </row>
    <row r="2710" spans="1:21" ht="43.5" x14ac:dyDescent="0.3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>
        <f t="shared" si="210"/>
        <v>233.21535</v>
      </c>
      <c r="P2710">
        <f t="shared" si="211"/>
        <v>234</v>
      </c>
      <c r="Q2710" s="16">
        <f t="shared" si="212"/>
        <v>44.464318398474738</v>
      </c>
      <c r="R2710" s="9" t="s">
        <v>8322</v>
      </c>
      <c r="S2710" t="s">
        <v>8362</v>
      </c>
      <c r="T2710" s="13">
        <f t="shared" si="213"/>
        <v>42512.698217592595</v>
      </c>
      <c r="U2710" s="13">
        <f t="shared" si="214"/>
        <v>42572.698217592595</v>
      </c>
    </row>
    <row r="2711" spans="1:21" ht="43.5" x14ac:dyDescent="0.3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>
        <f t="shared" si="210"/>
        <v>101.60599999999999</v>
      </c>
      <c r="P2711">
        <f t="shared" si="211"/>
        <v>102</v>
      </c>
      <c r="Q2711" s="16">
        <f t="shared" si="212"/>
        <v>164.94480519480518</v>
      </c>
      <c r="R2711" s="9" t="s">
        <v>8322</v>
      </c>
      <c r="S2711" t="s">
        <v>8362</v>
      </c>
      <c r="T2711" s="13">
        <f t="shared" si="213"/>
        <v>42612.149780092594</v>
      </c>
      <c r="U2711" s="13">
        <f t="shared" si="214"/>
        <v>42647.165972222225</v>
      </c>
    </row>
    <row r="2712" spans="1:21" ht="29" x14ac:dyDescent="0.3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>
        <f t="shared" si="210"/>
        <v>153.90035000000003</v>
      </c>
      <c r="P2712">
        <f t="shared" si="211"/>
        <v>154</v>
      </c>
      <c r="Q2712" s="16">
        <f t="shared" si="212"/>
        <v>84.871516544117654</v>
      </c>
      <c r="R2712" s="9" t="s">
        <v>8322</v>
      </c>
      <c r="S2712" t="s">
        <v>8362</v>
      </c>
      <c r="T2712" s="13">
        <f t="shared" si="213"/>
        <v>41828.229490740741</v>
      </c>
      <c r="U2712" s="13">
        <f t="shared" si="214"/>
        <v>41860.083333333336</v>
      </c>
    </row>
    <row r="2713" spans="1:21" ht="43.5" x14ac:dyDescent="0.3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>
        <f t="shared" si="210"/>
        <v>100.7161125319693</v>
      </c>
      <c r="P2713">
        <f t="shared" si="211"/>
        <v>101</v>
      </c>
      <c r="Q2713" s="16">
        <f t="shared" si="212"/>
        <v>53.945205479452056</v>
      </c>
      <c r="R2713" s="9" t="s">
        <v>8322</v>
      </c>
      <c r="S2713" t="s">
        <v>8362</v>
      </c>
      <c r="T2713" s="13">
        <f t="shared" si="213"/>
        <v>41780.745254629634</v>
      </c>
      <c r="U2713" s="13">
        <f t="shared" si="214"/>
        <v>41810.917361111111</v>
      </c>
    </row>
    <row r="2714" spans="1:21" ht="43.5" x14ac:dyDescent="0.3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>
        <f t="shared" si="210"/>
        <v>131.38181818181818</v>
      </c>
      <c r="P2714">
        <f t="shared" si="211"/>
        <v>132</v>
      </c>
      <c r="Q2714" s="16">
        <f t="shared" si="212"/>
        <v>50.531468531468533</v>
      </c>
      <c r="R2714" s="9" t="s">
        <v>8322</v>
      </c>
      <c r="S2714" t="s">
        <v>8362</v>
      </c>
      <c r="T2714" s="13">
        <f t="shared" si="213"/>
        <v>41432.062037037038</v>
      </c>
      <c r="U2714" s="13">
        <f t="shared" si="214"/>
        <v>41468.75</v>
      </c>
    </row>
    <row r="2715" spans="1:21" ht="58" x14ac:dyDescent="0.3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>
        <f t="shared" si="210"/>
        <v>102.24133333333334</v>
      </c>
      <c r="P2715">
        <f t="shared" si="211"/>
        <v>103</v>
      </c>
      <c r="Q2715" s="16">
        <f t="shared" si="212"/>
        <v>108.00140845070422</v>
      </c>
      <c r="R2715" s="9" t="s">
        <v>8322</v>
      </c>
      <c r="S2715" t="s">
        <v>8362</v>
      </c>
      <c r="T2715" s="13">
        <f t="shared" si="213"/>
        <v>42322.653749999998</v>
      </c>
      <c r="U2715" s="13">
        <f t="shared" si="214"/>
        <v>42362.653749999998</v>
      </c>
    </row>
    <row r="2716" spans="1:21" ht="29" x14ac:dyDescent="0.3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>
        <f t="shared" si="210"/>
        <v>116.35599999999999</v>
      </c>
      <c r="P2716">
        <f t="shared" si="211"/>
        <v>117</v>
      </c>
      <c r="Q2716" s="16">
        <f t="shared" si="212"/>
        <v>95.373770491803285</v>
      </c>
      <c r="R2716" s="9" t="s">
        <v>8322</v>
      </c>
      <c r="S2716" t="s">
        <v>8362</v>
      </c>
      <c r="T2716" s="13">
        <f t="shared" si="213"/>
        <v>42629.655046296291</v>
      </c>
      <c r="U2716" s="13">
        <f t="shared" si="214"/>
        <v>42657.958333333328</v>
      </c>
    </row>
    <row r="2717" spans="1:21" ht="43.5" x14ac:dyDescent="0.3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>
        <f t="shared" si="210"/>
        <v>264.62241666666665</v>
      </c>
      <c r="P2717">
        <f t="shared" si="211"/>
        <v>265</v>
      </c>
      <c r="Q2717" s="16">
        <f t="shared" si="212"/>
        <v>57.631016333938291</v>
      </c>
      <c r="R2717" s="9" t="s">
        <v>8322</v>
      </c>
      <c r="S2717" t="s">
        <v>8362</v>
      </c>
      <c r="T2717" s="13">
        <f t="shared" si="213"/>
        <v>42387.398472222223</v>
      </c>
      <c r="U2717" s="13">
        <f t="shared" si="214"/>
        <v>42421.398472222223</v>
      </c>
    </row>
    <row r="2718" spans="1:21" ht="72.5" x14ac:dyDescent="0.3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>
        <f t="shared" si="210"/>
        <v>119.98010000000001</v>
      </c>
      <c r="P2718">
        <f t="shared" si="211"/>
        <v>120</v>
      </c>
      <c r="Q2718" s="16">
        <f t="shared" si="212"/>
        <v>64.160481283422456</v>
      </c>
      <c r="R2718" s="9" t="s">
        <v>8322</v>
      </c>
      <c r="S2718" t="s">
        <v>8362</v>
      </c>
      <c r="T2718" s="13">
        <f t="shared" si="213"/>
        <v>42255.333252314813</v>
      </c>
      <c r="U2718" s="13">
        <f t="shared" si="214"/>
        <v>42285.333252314813</v>
      </c>
    </row>
    <row r="2719" spans="1:21" ht="43.5" x14ac:dyDescent="0.3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>
        <f t="shared" si="210"/>
        <v>120.10400000000001</v>
      </c>
      <c r="P2719">
        <f t="shared" si="211"/>
        <v>121</v>
      </c>
      <c r="Q2719" s="16">
        <f t="shared" si="212"/>
        <v>92.387692307692305</v>
      </c>
      <c r="R2719" s="9" t="s">
        <v>8322</v>
      </c>
      <c r="S2719" t="s">
        <v>8362</v>
      </c>
      <c r="T2719" s="13">
        <f t="shared" si="213"/>
        <v>41934.914918981485</v>
      </c>
      <c r="U2719" s="13">
        <f t="shared" si="214"/>
        <v>41979.956585648149</v>
      </c>
    </row>
    <row r="2720" spans="1:21" ht="43.5" x14ac:dyDescent="0.3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>
        <f t="shared" si="210"/>
        <v>103.58333333333334</v>
      </c>
      <c r="P2720">
        <f t="shared" si="211"/>
        <v>104</v>
      </c>
      <c r="Q2720" s="16">
        <f t="shared" si="212"/>
        <v>125.97972972972973</v>
      </c>
      <c r="R2720" s="9" t="s">
        <v>8322</v>
      </c>
      <c r="S2720" t="s">
        <v>8362</v>
      </c>
      <c r="T2720" s="13">
        <f t="shared" si="213"/>
        <v>42465.596585648149</v>
      </c>
      <c r="U2720" s="13">
        <f t="shared" si="214"/>
        <v>42493.958333333328</v>
      </c>
    </row>
    <row r="2721" spans="1:21" ht="58" x14ac:dyDescent="0.3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>
        <f t="shared" si="210"/>
        <v>108.83333333333334</v>
      </c>
      <c r="P2721">
        <f t="shared" si="211"/>
        <v>109</v>
      </c>
      <c r="Q2721" s="16">
        <f t="shared" si="212"/>
        <v>94.637681159420296</v>
      </c>
      <c r="R2721" s="9" t="s">
        <v>8322</v>
      </c>
      <c r="S2721" t="s">
        <v>8362</v>
      </c>
      <c r="T2721" s="13">
        <f t="shared" si="213"/>
        <v>42418.031180555554</v>
      </c>
      <c r="U2721" s="13">
        <f t="shared" si="214"/>
        <v>42477.989513888882</v>
      </c>
    </row>
    <row r="2722" spans="1:21" ht="43.5" x14ac:dyDescent="0.3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>
        <f t="shared" si="210"/>
        <v>118.12400000000001</v>
      </c>
      <c r="P2722">
        <f t="shared" si="211"/>
        <v>119</v>
      </c>
      <c r="Q2722" s="16">
        <f t="shared" si="212"/>
        <v>170.69942196531792</v>
      </c>
      <c r="R2722" s="9" t="s">
        <v>8322</v>
      </c>
      <c r="S2722" t="s">
        <v>8362</v>
      </c>
      <c r="T2722" s="13">
        <f t="shared" si="213"/>
        <v>42655.465891203698</v>
      </c>
      <c r="U2722" s="13">
        <f t="shared" si="214"/>
        <v>42685.507557870369</v>
      </c>
    </row>
    <row r="2723" spans="1:21" ht="43.5" x14ac:dyDescent="0.3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>
        <f t="shared" si="210"/>
        <v>1462</v>
      </c>
      <c r="P2723">
        <f t="shared" si="211"/>
        <v>1462</v>
      </c>
      <c r="Q2723" s="16">
        <f t="shared" si="212"/>
        <v>40.762081784386616</v>
      </c>
      <c r="R2723" s="9" t="s">
        <v>8324</v>
      </c>
      <c r="S2723" t="s">
        <v>8354</v>
      </c>
      <c r="T2723" s="13">
        <f t="shared" si="213"/>
        <v>41493.543958333335</v>
      </c>
      <c r="U2723" s="13">
        <f t="shared" si="214"/>
        <v>41523.791666666664</v>
      </c>
    </row>
    <row r="2724" spans="1:21" ht="43.5" x14ac:dyDescent="0.3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>
        <f t="shared" si="210"/>
        <v>252.54</v>
      </c>
      <c r="P2724">
        <f t="shared" si="211"/>
        <v>253</v>
      </c>
      <c r="Q2724" s="16">
        <f t="shared" si="212"/>
        <v>68.254054054054052</v>
      </c>
      <c r="R2724" s="9" t="s">
        <v>8324</v>
      </c>
      <c r="S2724" t="s">
        <v>8354</v>
      </c>
      <c r="T2724" s="13">
        <f t="shared" si="213"/>
        <v>42704.857094907406</v>
      </c>
      <c r="U2724" s="13">
        <f t="shared" si="214"/>
        <v>42764.857094907406</v>
      </c>
    </row>
    <row r="2725" spans="1:21" ht="58" x14ac:dyDescent="0.3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>
        <f t="shared" si="210"/>
        <v>140.05000000000001</v>
      </c>
      <c r="P2725">
        <f t="shared" si="211"/>
        <v>141</v>
      </c>
      <c r="Q2725" s="16">
        <f t="shared" si="212"/>
        <v>95.48863636363636</v>
      </c>
      <c r="R2725" s="9" t="s">
        <v>8324</v>
      </c>
      <c r="S2725" t="s">
        <v>8354</v>
      </c>
      <c r="T2725" s="13">
        <f t="shared" si="213"/>
        <v>41944.83898148148</v>
      </c>
      <c r="U2725" s="13">
        <f t="shared" si="214"/>
        <v>42004.880648148144</v>
      </c>
    </row>
    <row r="2726" spans="1:21" ht="43.5" x14ac:dyDescent="0.3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>
        <f t="shared" si="210"/>
        <v>296.87520259319291</v>
      </c>
      <c r="P2726">
        <f t="shared" si="211"/>
        <v>297</v>
      </c>
      <c r="Q2726" s="16">
        <f t="shared" si="212"/>
        <v>7.1902649656526005</v>
      </c>
      <c r="R2726" s="9" t="s">
        <v>8324</v>
      </c>
      <c r="S2726" t="s">
        <v>8354</v>
      </c>
      <c r="T2726" s="13">
        <f t="shared" si="213"/>
        <v>42199.32707175926</v>
      </c>
      <c r="U2726" s="13">
        <f t="shared" si="214"/>
        <v>42231.32707175926</v>
      </c>
    </row>
    <row r="2727" spans="1:21" ht="43.5" x14ac:dyDescent="0.3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>
        <f t="shared" si="210"/>
        <v>144.54249999999999</v>
      </c>
      <c r="P2727">
        <f t="shared" si="211"/>
        <v>145</v>
      </c>
      <c r="Q2727" s="16">
        <f t="shared" si="212"/>
        <v>511.65486725663715</v>
      </c>
      <c r="R2727" s="9" t="s">
        <v>8324</v>
      </c>
      <c r="S2727" t="s">
        <v>8354</v>
      </c>
      <c r="T2727" s="13">
        <f t="shared" si="213"/>
        <v>42745.744618055556</v>
      </c>
      <c r="U2727" s="13">
        <f t="shared" si="214"/>
        <v>42795.744618055556</v>
      </c>
    </row>
    <row r="2728" spans="1:21" x14ac:dyDescent="0.3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>
        <f t="shared" si="210"/>
        <v>105.745</v>
      </c>
      <c r="P2728">
        <f t="shared" si="211"/>
        <v>106</v>
      </c>
      <c r="Q2728" s="16">
        <f t="shared" si="212"/>
        <v>261.74504950495049</v>
      </c>
      <c r="R2728" s="9" t="s">
        <v>8324</v>
      </c>
      <c r="S2728" t="s">
        <v>8354</v>
      </c>
      <c r="T2728" s="13">
        <f t="shared" si="213"/>
        <v>42452.579988425925</v>
      </c>
      <c r="U2728" s="13">
        <f t="shared" si="214"/>
        <v>42482.579988425925</v>
      </c>
    </row>
    <row r="2729" spans="1:21" ht="43.5" x14ac:dyDescent="0.3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>
        <f t="shared" si="210"/>
        <v>493.21000000000004</v>
      </c>
      <c r="P2729">
        <f t="shared" si="211"/>
        <v>494</v>
      </c>
      <c r="Q2729" s="16">
        <f t="shared" si="212"/>
        <v>69.760961810466767</v>
      </c>
      <c r="R2729" s="9" t="s">
        <v>8324</v>
      </c>
      <c r="S2729" t="s">
        <v>8354</v>
      </c>
      <c r="T2729" s="13">
        <f t="shared" si="213"/>
        <v>42198.676655092597</v>
      </c>
      <c r="U2729" s="13">
        <f t="shared" si="214"/>
        <v>42223.676655092597</v>
      </c>
    </row>
    <row r="2730" spans="1:21" ht="29" x14ac:dyDescent="0.3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>
        <f t="shared" si="210"/>
        <v>201.82666666666668</v>
      </c>
      <c r="P2730">
        <f t="shared" si="211"/>
        <v>202</v>
      </c>
      <c r="Q2730" s="16">
        <f t="shared" si="212"/>
        <v>77.229591836734699</v>
      </c>
      <c r="R2730" s="9" t="s">
        <v>8324</v>
      </c>
      <c r="S2730" t="s">
        <v>8354</v>
      </c>
      <c r="T2730" s="13">
        <f t="shared" si="213"/>
        <v>42333.59993055556</v>
      </c>
      <c r="U2730" s="13">
        <f t="shared" si="214"/>
        <v>42368.59993055556</v>
      </c>
    </row>
    <row r="2731" spans="1:21" ht="29" x14ac:dyDescent="0.3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>
        <f t="shared" si="210"/>
        <v>104.44</v>
      </c>
      <c r="P2731">
        <f t="shared" si="211"/>
        <v>105</v>
      </c>
      <c r="Q2731" s="16">
        <f t="shared" si="212"/>
        <v>340.56521739130437</v>
      </c>
      <c r="R2731" s="9" t="s">
        <v>8324</v>
      </c>
      <c r="S2731" t="s">
        <v>8354</v>
      </c>
      <c r="T2731" s="13">
        <f t="shared" si="213"/>
        <v>42095.240706018521</v>
      </c>
      <c r="U2731" s="13">
        <f t="shared" si="214"/>
        <v>42125.240706018521</v>
      </c>
    </row>
    <row r="2732" spans="1:21" ht="43.5" x14ac:dyDescent="0.3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>
        <f t="shared" si="210"/>
        <v>170.29262962962963</v>
      </c>
      <c r="P2732">
        <f t="shared" si="211"/>
        <v>171</v>
      </c>
      <c r="Q2732" s="16">
        <f t="shared" si="212"/>
        <v>67.417903225806455</v>
      </c>
      <c r="R2732" s="9" t="s">
        <v>8324</v>
      </c>
      <c r="S2732" t="s">
        <v>8354</v>
      </c>
      <c r="T2732" s="13">
        <f t="shared" si="213"/>
        <v>41351.541377314818</v>
      </c>
      <c r="U2732" s="13">
        <f t="shared" si="214"/>
        <v>41386.541377314818</v>
      </c>
    </row>
    <row r="2733" spans="1:21" ht="58" x14ac:dyDescent="0.3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>
        <f t="shared" si="210"/>
        <v>104.30333333333333</v>
      </c>
      <c r="P2733">
        <f t="shared" si="211"/>
        <v>105</v>
      </c>
      <c r="Q2733" s="16">
        <f t="shared" si="212"/>
        <v>845.70270270270271</v>
      </c>
      <c r="R2733" s="9" t="s">
        <v>8324</v>
      </c>
      <c r="S2733" t="s">
        <v>8354</v>
      </c>
      <c r="T2733" s="13">
        <f t="shared" si="213"/>
        <v>41872.525717592594</v>
      </c>
      <c r="U2733" s="13">
        <f t="shared" si="214"/>
        <v>41930.166666666664</v>
      </c>
    </row>
    <row r="2734" spans="1:21" ht="43.5" x14ac:dyDescent="0.3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>
        <f t="shared" si="210"/>
        <v>118.25000000000001</v>
      </c>
      <c r="P2734">
        <f t="shared" si="211"/>
        <v>119</v>
      </c>
      <c r="Q2734" s="16">
        <f t="shared" si="212"/>
        <v>97.191780821917803</v>
      </c>
      <c r="R2734" s="9" t="s">
        <v>8324</v>
      </c>
      <c r="S2734" t="s">
        <v>8354</v>
      </c>
      <c r="T2734" s="13">
        <f t="shared" si="213"/>
        <v>41389.808194444442</v>
      </c>
      <c r="U2734" s="13">
        <f t="shared" si="214"/>
        <v>41422</v>
      </c>
    </row>
    <row r="2735" spans="1:21" ht="58" x14ac:dyDescent="0.3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>
        <f t="shared" si="210"/>
        <v>107.538</v>
      </c>
      <c r="P2735">
        <f t="shared" si="211"/>
        <v>108</v>
      </c>
      <c r="Q2735" s="16">
        <f t="shared" si="212"/>
        <v>451.84033613445376</v>
      </c>
      <c r="R2735" s="9" t="s">
        <v>8324</v>
      </c>
      <c r="S2735" t="s">
        <v>8354</v>
      </c>
      <c r="T2735" s="13">
        <f t="shared" si="213"/>
        <v>42044.272847222222</v>
      </c>
      <c r="U2735" s="13">
        <f t="shared" si="214"/>
        <v>42104.231180555551</v>
      </c>
    </row>
    <row r="2736" spans="1:21" ht="58" x14ac:dyDescent="0.3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>
        <f t="shared" si="210"/>
        <v>2260300</v>
      </c>
      <c r="P2736">
        <f t="shared" si="211"/>
        <v>2260300</v>
      </c>
      <c r="Q2736" s="16">
        <f t="shared" si="212"/>
        <v>138.66871165644173</v>
      </c>
      <c r="R2736" s="9" t="s">
        <v>8324</v>
      </c>
      <c r="S2736" t="s">
        <v>8354</v>
      </c>
      <c r="T2736" s="13">
        <f t="shared" si="213"/>
        <v>42626.668888888889</v>
      </c>
      <c r="U2736" s="13">
        <f t="shared" si="214"/>
        <v>42656.915972222225</v>
      </c>
    </row>
    <row r="2737" spans="1:21" ht="43.5" x14ac:dyDescent="0.3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>
        <f t="shared" si="210"/>
        <v>978.13466666666682</v>
      </c>
      <c r="P2737">
        <f t="shared" si="211"/>
        <v>979</v>
      </c>
      <c r="Q2737" s="16">
        <f t="shared" si="212"/>
        <v>21.640147492625371</v>
      </c>
      <c r="R2737" s="9" t="s">
        <v>8324</v>
      </c>
      <c r="S2737" t="s">
        <v>8354</v>
      </c>
      <c r="T2737" s="13">
        <f t="shared" si="213"/>
        <v>41316.120949074073</v>
      </c>
      <c r="U2737" s="13">
        <f t="shared" si="214"/>
        <v>41346.833333333336</v>
      </c>
    </row>
    <row r="2738" spans="1:21" ht="72.5" x14ac:dyDescent="0.3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>
        <f t="shared" si="210"/>
        <v>122.9</v>
      </c>
      <c r="P2738">
        <f t="shared" si="211"/>
        <v>123</v>
      </c>
      <c r="Q2738" s="16">
        <f t="shared" si="212"/>
        <v>169.51724137931035</v>
      </c>
      <c r="R2738" s="9" t="s">
        <v>8324</v>
      </c>
      <c r="S2738" t="s">
        <v>8354</v>
      </c>
      <c r="T2738" s="13">
        <f t="shared" si="213"/>
        <v>41722.666354166664</v>
      </c>
      <c r="U2738" s="13">
        <f t="shared" si="214"/>
        <v>41752.666354166664</v>
      </c>
    </row>
    <row r="2739" spans="1:21" ht="43.5" x14ac:dyDescent="0.3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>
        <f t="shared" si="210"/>
        <v>246.0608</v>
      </c>
      <c r="P2739">
        <f t="shared" si="211"/>
        <v>247</v>
      </c>
      <c r="Q2739" s="16">
        <f t="shared" si="212"/>
        <v>161.88210526315791</v>
      </c>
      <c r="R2739" s="9" t="s">
        <v>8324</v>
      </c>
      <c r="S2739" t="s">
        <v>8354</v>
      </c>
      <c r="T2739" s="13">
        <f t="shared" si="213"/>
        <v>41611.917673611111</v>
      </c>
      <c r="U2739" s="13">
        <f t="shared" si="214"/>
        <v>41654.791666666664</v>
      </c>
    </row>
    <row r="2740" spans="1:21" ht="43.5" x14ac:dyDescent="0.3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>
        <f t="shared" si="210"/>
        <v>147.94</v>
      </c>
      <c r="P2740">
        <f t="shared" si="211"/>
        <v>148</v>
      </c>
      <c r="Q2740" s="16">
        <f t="shared" si="212"/>
        <v>493.13333333333333</v>
      </c>
      <c r="R2740" s="9" t="s">
        <v>8324</v>
      </c>
      <c r="S2740" t="s">
        <v>8354</v>
      </c>
      <c r="T2740" s="13">
        <f t="shared" si="213"/>
        <v>42620.143564814818</v>
      </c>
      <c r="U2740" s="13">
        <f t="shared" si="214"/>
        <v>42680.143564814818</v>
      </c>
    </row>
    <row r="2741" spans="1:21" ht="43.5" x14ac:dyDescent="0.3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>
        <f t="shared" si="210"/>
        <v>384.09090909090907</v>
      </c>
      <c r="P2741">
        <f t="shared" si="211"/>
        <v>385</v>
      </c>
      <c r="Q2741" s="16">
        <f t="shared" si="212"/>
        <v>22.120418848167539</v>
      </c>
      <c r="R2741" s="9" t="s">
        <v>8324</v>
      </c>
      <c r="S2741" t="s">
        <v>8354</v>
      </c>
      <c r="T2741" s="13">
        <f t="shared" si="213"/>
        <v>41719.887928240743</v>
      </c>
      <c r="U2741" s="13">
        <f t="shared" si="214"/>
        <v>41764.887928240743</v>
      </c>
    </row>
    <row r="2742" spans="1:21" ht="43.5" x14ac:dyDescent="0.3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>
        <f t="shared" si="210"/>
        <v>103.33333333333334</v>
      </c>
      <c r="P2742">
        <f t="shared" si="211"/>
        <v>104</v>
      </c>
      <c r="Q2742" s="16">
        <f t="shared" si="212"/>
        <v>18.235294117647058</v>
      </c>
      <c r="R2742" s="9" t="s">
        <v>8324</v>
      </c>
      <c r="S2742" t="s">
        <v>8354</v>
      </c>
      <c r="T2742" s="13">
        <f t="shared" si="213"/>
        <v>42045.031851851847</v>
      </c>
      <c r="U2742" s="13">
        <f t="shared" si="214"/>
        <v>42074.99018518519</v>
      </c>
    </row>
    <row r="2743" spans="1:21" ht="29" x14ac:dyDescent="0.3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>
        <f t="shared" si="210"/>
        <v>0.43750000000000006</v>
      </c>
      <c r="P2743">
        <f t="shared" si="211"/>
        <v>1</v>
      </c>
      <c r="Q2743" s="16">
        <f t="shared" si="212"/>
        <v>8.75</v>
      </c>
      <c r="R2743" s="9" t="s">
        <v>8327</v>
      </c>
      <c r="S2743" t="s">
        <v>8363</v>
      </c>
      <c r="T2743" s="13">
        <f t="shared" si="213"/>
        <v>41911.657430555555</v>
      </c>
      <c r="U2743" s="13">
        <f t="shared" si="214"/>
        <v>41932.088194444441</v>
      </c>
    </row>
    <row r="2744" spans="1:21" ht="43.5" x14ac:dyDescent="0.3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>
        <f t="shared" si="210"/>
        <v>29.24</v>
      </c>
      <c r="P2744">
        <f t="shared" si="211"/>
        <v>30</v>
      </c>
      <c r="Q2744" s="16">
        <f t="shared" si="212"/>
        <v>40.611111111111114</v>
      </c>
      <c r="R2744" s="9" t="s">
        <v>8327</v>
      </c>
      <c r="S2744" t="s">
        <v>8363</v>
      </c>
      <c r="T2744" s="13">
        <f t="shared" si="213"/>
        <v>41030.719756944447</v>
      </c>
      <c r="U2744" s="13">
        <f t="shared" si="214"/>
        <v>41044.719756944447</v>
      </c>
    </row>
    <row r="2745" spans="1:21" ht="58" x14ac:dyDescent="0.3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>
        <f t="shared" si="210"/>
        <v>0</v>
      </c>
      <c r="P2745">
        <f t="shared" si="211"/>
        <v>0</v>
      </c>
      <c r="Q2745" s="16" t="e">
        <f t="shared" si="212"/>
        <v>#DIV/0!</v>
      </c>
      <c r="R2745" s="9" t="s">
        <v>8327</v>
      </c>
      <c r="S2745" t="s">
        <v>8363</v>
      </c>
      <c r="T2745" s="13">
        <f t="shared" si="213"/>
        <v>42632.328784722224</v>
      </c>
      <c r="U2745" s="13">
        <f t="shared" si="214"/>
        <v>42662.328784722224</v>
      </c>
    </row>
    <row r="2746" spans="1:21" ht="43.5" x14ac:dyDescent="0.3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>
        <f t="shared" si="210"/>
        <v>5.21875</v>
      </c>
      <c r="P2746">
        <f t="shared" si="211"/>
        <v>6</v>
      </c>
      <c r="Q2746" s="16">
        <f t="shared" si="212"/>
        <v>37.954545454545453</v>
      </c>
      <c r="R2746" s="9" t="s">
        <v>8327</v>
      </c>
      <c r="S2746" t="s">
        <v>8363</v>
      </c>
      <c r="T2746" s="13">
        <f t="shared" si="213"/>
        <v>40938.062476851854</v>
      </c>
      <c r="U2746" s="13">
        <f t="shared" si="214"/>
        <v>40968.062476851854</v>
      </c>
    </row>
    <row r="2747" spans="1:21" ht="43.5" x14ac:dyDescent="0.3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>
        <f t="shared" si="210"/>
        <v>21.887499999999999</v>
      </c>
      <c r="P2747">
        <f t="shared" si="211"/>
        <v>22</v>
      </c>
      <c r="Q2747" s="16">
        <f t="shared" si="212"/>
        <v>35.734693877551024</v>
      </c>
      <c r="R2747" s="9" t="s">
        <v>8327</v>
      </c>
      <c r="S2747" t="s">
        <v>8363</v>
      </c>
      <c r="T2747" s="13">
        <f t="shared" si="213"/>
        <v>41044.988055555557</v>
      </c>
      <c r="U2747" s="13">
        <f t="shared" si="214"/>
        <v>41104.988055555557</v>
      </c>
    </row>
    <row r="2748" spans="1:21" ht="43.5" x14ac:dyDescent="0.3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>
        <f t="shared" si="210"/>
        <v>26.700000000000003</v>
      </c>
      <c r="P2748">
        <f t="shared" si="211"/>
        <v>27</v>
      </c>
      <c r="Q2748" s="16">
        <f t="shared" si="212"/>
        <v>42.157894736842103</v>
      </c>
      <c r="R2748" s="9" t="s">
        <v>8327</v>
      </c>
      <c r="S2748" t="s">
        <v>8363</v>
      </c>
      <c r="T2748" s="13">
        <f t="shared" si="213"/>
        <v>41850.781377314815</v>
      </c>
      <c r="U2748" s="13">
        <f t="shared" si="214"/>
        <v>41880.781377314815</v>
      </c>
    </row>
    <row r="2749" spans="1:21" ht="43.5" x14ac:dyDescent="0.3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>
        <f t="shared" si="210"/>
        <v>28.000000000000004</v>
      </c>
      <c r="P2749">
        <f t="shared" si="211"/>
        <v>28</v>
      </c>
      <c r="Q2749" s="16">
        <f t="shared" si="212"/>
        <v>35</v>
      </c>
      <c r="R2749" s="9" t="s">
        <v>8327</v>
      </c>
      <c r="S2749" t="s">
        <v>8363</v>
      </c>
      <c r="T2749" s="13">
        <f t="shared" si="213"/>
        <v>41044.64811342593</v>
      </c>
      <c r="U2749" s="13">
        <f t="shared" si="214"/>
        <v>41076.131944444445</v>
      </c>
    </row>
    <row r="2750" spans="1:21" ht="43.5" x14ac:dyDescent="0.3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>
        <f t="shared" si="210"/>
        <v>1.06</v>
      </c>
      <c r="P2750">
        <f t="shared" si="211"/>
        <v>2</v>
      </c>
      <c r="Q2750" s="16">
        <f t="shared" si="212"/>
        <v>13.25</v>
      </c>
      <c r="R2750" s="9" t="s">
        <v>8327</v>
      </c>
      <c r="S2750" t="s">
        <v>8363</v>
      </c>
      <c r="T2750" s="13">
        <f t="shared" si="213"/>
        <v>42585.7106712963</v>
      </c>
      <c r="U2750" s="13">
        <f t="shared" si="214"/>
        <v>42615.7106712963</v>
      </c>
    </row>
    <row r="2751" spans="1:21" ht="29" x14ac:dyDescent="0.3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>
        <f t="shared" si="210"/>
        <v>1.0999999999999999</v>
      </c>
      <c r="P2751">
        <f t="shared" si="211"/>
        <v>2</v>
      </c>
      <c r="Q2751" s="16">
        <f t="shared" si="212"/>
        <v>55</v>
      </c>
      <c r="R2751" s="9" t="s">
        <v>8327</v>
      </c>
      <c r="S2751" t="s">
        <v>8363</v>
      </c>
      <c r="T2751" s="13">
        <f t="shared" si="213"/>
        <v>42068.799039351856</v>
      </c>
      <c r="U2751" s="13">
        <f t="shared" si="214"/>
        <v>42098.757372685184</v>
      </c>
    </row>
    <row r="2752" spans="1:21" ht="43.5" x14ac:dyDescent="0.3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>
        <f t="shared" si="210"/>
        <v>0</v>
      </c>
      <c r="P2752">
        <f t="shared" si="211"/>
        <v>0</v>
      </c>
      <c r="Q2752" s="16" t="e">
        <f t="shared" si="212"/>
        <v>#DIV/0!</v>
      </c>
      <c r="R2752" s="9" t="s">
        <v>8327</v>
      </c>
      <c r="S2752" t="s">
        <v>8363</v>
      </c>
      <c r="T2752" s="13">
        <f t="shared" si="213"/>
        <v>41078.899826388886</v>
      </c>
      <c r="U2752" s="13">
        <f t="shared" si="214"/>
        <v>41090.833333333336</v>
      </c>
    </row>
    <row r="2753" spans="1:21" ht="43.5" x14ac:dyDescent="0.3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>
        <f t="shared" si="210"/>
        <v>0</v>
      </c>
      <c r="P2753">
        <f t="shared" si="211"/>
        <v>0</v>
      </c>
      <c r="Q2753" s="16" t="e">
        <f t="shared" si="212"/>
        <v>#DIV/0!</v>
      </c>
      <c r="R2753" s="9" t="s">
        <v>8327</v>
      </c>
      <c r="S2753" t="s">
        <v>8363</v>
      </c>
      <c r="T2753" s="13">
        <f t="shared" si="213"/>
        <v>41747.887060185189</v>
      </c>
      <c r="U2753" s="13">
        <f t="shared" si="214"/>
        <v>41807.887060185189</v>
      </c>
    </row>
    <row r="2754" spans="1:21" ht="43.5" x14ac:dyDescent="0.3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>
        <f t="shared" si="210"/>
        <v>11.458333333333332</v>
      </c>
      <c r="P2754">
        <f t="shared" si="211"/>
        <v>12</v>
      </c>
      <c r="Q2754" s="16">
        <f t="shared" si="212"/>
        <v>39.285714285714285</v>
      </c>
      <c r="R2754" s="9" t="s">
        <v>8327</v>
      </c>
      <c r="S2754" t="s">
        <v>8363</v>
      </c>
      <c r="T2754" s="13">
        <f t="shared" si="213"/>
        <v>40855.765092592592</v>
      </c>
      <c r="U2754" s="13">
        <f t="shared" si="214"/>
        <v>40895.765092592592</v>
      </c>
    </row>
    <row r="2755" spans="1:21" ht="43.5" x14ac:dyDescent="0.3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>
        <f t="shared" ref="O2755:O2818" si="215">((E2755)/(D2755))*100</f>
        <v>19</v>
      </c>
      <c r="P2755">
        <f t="shared" ref="P2755:P2818" si="216">ROUNDUP(O2755,0)</f>
        <v>19</v>
      </c>
      <c r="Q2755" s="16">
        <f t="shared" ref="Q2755:Q2818" si="217">E2755/L2755</f>
        <v>47.5</v>
      </c>
      <c r="R2755" s="9" t="s">
        <v>8327</v>
      </c>
      <c r="S2755" t="s">
        <v>8363</v>
      </c>
      <c r="T2755" s="13">
        <f t="shared" ref="T2755:T2818" si="218">(((J2755/60)/60)/24)+DATE(1970,1,1)</f>
        <v>41117.900729166664</v>
      </c>
      <c r="U2755" s="13">
        <f t="shared" ref="U2755:U2818" si="219">(((I2755/60)/60)/24)+DATE(1970,1,1)</f>
        <v>41147.900729166664</v>
      </c>
    </row>
    <row r="2756" spans="1:21" ht="43.5" x14ac:dyDescent="0.3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>
        <f t="shared" si="215"/>
        <v>0</v>
      </c>
      <c r="P2756">
        <f t="shared" si="216"/>
        <v>0</v>
      </c>
      <c r="Q2756" s="16" t="e">
        <f t="shared" si="217"/>
        <v>#DIV/0!</v>
      </c>
      <c r="R2756" s="9" t="s">
        <v>8327</v>
      </c>
      <c r="S2756" t="s">
        <v>8363</v>
      </c>
      <c r="T2756" s="13">
        <f t="shared" si="218"/>
        <v>41863.636006944449</v>
      </c>
      <c r="U2756" s="13">
        <f t="shared" si="219"/>
        <v>41893.636006944449</v>
      </c>
    </row>
    <row r="2757" spans="1:21" ht="43.5" x14ac:dyDescent="0.3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>
        <f t="shared" si="215"/>
        <v>52</v>
      </c>
      <c r="P2757">
        <f t="shared" si="216"/>
        <v>52</v>
      </c>
      <c r="Q2757" s="16">
        <f t="shared" si="217"/>
        <v>17.333333333333332</v>
      </c>
      <c r="R2757" s="9" t="s">
        <v>8327</v>
      </c>
      <c r="S2757" t="s">
        <v>8363</v>
      </c>
      <c r="T2757" s="13">
        <f t="shared" si="218"/>
        <v>42072.790821759263</v>
      </c>
      <c r="U2757" s="13">
        <f t="shared" si="219"/>
        <v>42102.790821759263</v>
      </c>
    </row>
    <row r="2758" spans="1:21" ht="43.5" x14ac:dyDescent="0.3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>
        <f t="shared" si="215"/>
        <v>10.48</v>
      </c>
      <c r="P2758">
        <f t="shared" si="216"/>
        <v>11</v>
      </c>
      <c r="Q2758" s="16">
        <f t="shared" si="217"/>
        <v>31.757575757575758</v>
      </c>
      <c r="R2758" s="9" t="s">
        <v>8327</v>
      </c>
      <c r="S2758" t="s">
        <v>8363</v>
      </c>
      <c r="T2758" s="13">
        <f t="shared" si="218"/>
        <v>41620.90047453704</v>
      </c>
      <c r="U2758" s="13">
        <f t="shared" si="219"/>
        <v>41650.90047453704</v>
      </c>
    </row>
    <row r="2759" spans="1:21" ht="29" x14ac:dyDescent="0.3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>
        <f t="shared" si="215"/>
        <v>0.66666666666666674</v>
      </c>
      <c r="P2759">
        <f t="shared" si="216"/>
        <v>1</v>
      </c>
      <c r="Q2759" s="16">
        <f t="shared" si="217"/>
        <v>5</v>
      </c>
      <c r="R2759" s="9" t="s">
        <v>8327</v>
      </c>
      <c r="S2759" t="s">
        <v>8363</v>
      </c>
      <c r="T2759" s="13">
        <f t="shared" si="218"/>
        <v>42573.65662037037</v>
      </c>
      <c r="U2759" s="13">
        <f t="shared" si="219"/>
        <v>42588.65662037037</v>
      </c>
    </row>
    <row r="2760" spans="1:21" ht="58" x14ac:dyDescent="0.3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>
        <f t="shared" si="215"/>
        <v>11.700000000000001</v>
      </c>
      <c r="P2760">
        <f t="shared" si="216"/>
        <v>12</v>
      </c>
      <c r="Q2760" s="16">
        <f t="shared" si="217"/>
        <v>39</v>
      </c>
      <c r="R2760" s="9" t="s">
        <v>8327</v>
      </c>
      <c r="S2760" t="s">
        <v>8363</v>
      </c>
      <c r="T2760" s="13">
        <f t="shared" si="218"/>
        <v>42639.441932870366</v>
      </c>
      <c r="U2760" s="13">
        <f t="shared" si="219"/>
        <v>42653.441932870366</v>
      </c>
    </row>
    <row r="2761" spans="1:21" ht="43.5" x14ac:dyDescent="0.3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>
        <f t="shared" si="215"/>
        <v>10.5</v>
      </c>
      <c r="P2761">
        <f t="shared" si="216"/>
        <v>11</v>
      </c>
      <c r="Q2761" s="16">
        <f t="shared" si="217"/>
        <v>52.5</v>
      </c>
      <c r="R2761" s="9" t="s">
        <v>8327</v>
      </c>
      <c r="S2761" t="s">
        <v>8363</v>
      </c>
      <c r="T2761" s="13">
        <f t="shared" si="218"/>
        <v>42524.36650462963</v>
      </c>
      <c r="U2761" s="13">
        <f t="shared" si="219"/>
        <v>42567.36650462963</v>
      </c>
    </row>
    <row r="2762" spans="1:21" ht="58" x14ac:dyDescent="0.3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>
        <f t="shared" si="215"/>
        <v>0</v>
      </c>
      <c r="P2762">
        <f t="shared" si="216"/>
        <v>0</v>
      </c>
      <c r="Q2762" s="16" t="e">
        <f t="shared" si="217"/>
        <v>#DIV/0!</v>
      </c>
      <c r="R2762" s="9" t="s">
        <v>8327</v>
      </c>
      <c r="S2762" t="s">
        <v>8363</v>
      </c>
      <c r="T2762" s="13">
        <f t="shared" si="218"/>
        <v>41415.461319444446</v>
      </c>
      <c r="U2762" s="13">
        <f t="shared" si="219"/>
        <v>41445.461319444446</v>
      </c>
    </row>
    <row r="2763" spans="1:21" ht="29" x14ac:dyDescent="0.3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>
        <f t="shared" si="215"/>
        <v>0.72</v>
      </c>
      <c r="P2763">
        <f t="shared" si="216"/>
        <v>1</v>
      </c>
      <c r="Q2763" s="16">
        <f t="shared" si="217"/>
        <v>9</v>
      </c>
      <c r="R2763" s="9" t="s">
        <v>8327</v>
      </c>
      <c r="S2763" t="s">
        <v>8363</v>
      </c>
      <c r="T2763" s="13">
        <f t="shared" si="218"/>
        <v>41247.063576388886</v>
      </c>
      <c r="U2763" s="13">
        <f t="shared" si="219"/>
        <v>41277.063576388886</v>
      </c>
    </row>
    <row r="2764" spans="1:21" ht="43.5" x14ac:dyDescent="0.3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>
        <f t="shared" si="215"/>
        <v>0.76923076923076927</v>
      </c>
      <c r="P2764">
        <f t="shared" si="216"/>
        <v>1</v>
      </c>
      <c r="Q2764" s="16">
        <f t="shared" si="217"/>
        <v>25</v>
      </c>
      <c r="R2764" s="9" t="s">
        <v>8327</v>
      </c>
      <c r="S2764" t="s">
        <v>8363</v>
      </c>
      <c r="T2764" s="13">
        <f t="shared" si="218"/>
        <v>40927.036979166667</v>
      </c>
      <c r="U2764" s="13">
        <f t="shared" si="219"/>
        <v>40986.995312500003</v>
      </c>
    </row>
    <row r="2765" spans="1:21" ht="29" x14ac:dyDescent="0.3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>
        <f t="shared" si="215"/>
        <v>0.22842639593908631</v>
      </c>
      <c r="P2765">
        <f t="shared" si="216"/>
        <v>1</v>
      </c>
      <c r="Q2765" s="16">
        <f t="shared" si="217"/>
        <v>30</v>
      </c>
      <c r="R2765" s="9" t="s">
        <v>8327</v>
      </c>
      <c r="S2765" t="s">
        <v>8363</v>
      </c>
      <c r="T2765" s="13">
        <f t="shared" si="218"/>
        <v>41373.579675925925</v>
      </c>
      <c r="U2765" s="13">
        <f t="shared" si="219"/>
        <v>41418.579675925925</v>
      </c>
    </row>
    <row r="2766" spans="1:21" ht="43.5" x14ac:dyDescent="0.3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>
        <f t="shared" si="215"/>
        <v>1.125</v>
      </c>
      <c r="P2766">
        <f t="shared" si="216"/>
        <v>2</v>
      </c>
      <c r="Q2766" s="16">
        <f t="shared" si="217"/>
        <v>11.25</v>
      </c>
      <c r="R2766" s="9" t="s">
        <v>8327</v>
      </c>
      <c r="S2766" t="s">
        <v>8363</v>
      </c>
      <c r="T2766" s="13">
        <f t="shared" si="218"/>
        <v>41030.292025462964</v>
      </c>
      <c r="U2766" s="13">
        <f t="shared" si="219"/>
        <v>41059.791666666664</v>
      </c>
    </row>
    <row r="2767" spans="1:21" ht="43.5" x14ac:dyDescent="0.3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>
        <f t="shared" si="215"/>
        <v>0</v>
      </c>
      <c r="P2767">
        <f t="shared" si="216"/>
        <v>0</v>
      </c>
      <c r="Q2767" s="16" t="e">
        <f t="shared" si="217"/>
        <v>#DIV/0!</v>
      </c>
      <c r="R2767" s="9" t="s">
        <v>8327</v>
      </c>
      <c r="S2767" t="s">
        <v>8363</v>
      </c>
      <c r="T2767" s="13">
        <f t="shared" si="218"/>
        <v>41194.579027777778</v>
      </c>
      <c r="U2767" s="13">
        <f t="shared" si="219"/>
        <v>41210.579027777778</v>
      </c>
    </row>
    <row r="2768" spans="1:21" ht="43.5" x14ac:dyDescent="0.3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>
        <f t="shared" si="215"/>
        <v>2</v>
      </c>
      <c r="P2768">
        <f t="shared" si="216"/>
        <v>2</v>
      </c>
      <c r="Q2768" s="16">
        <f t="shared" si="217"/>
        <v>25</v>
      </c>
      <c r="R2768" s="9" t="s">
        <v>8327</v>
      </c>
      <c r="S2768" t="s">
        <v>8363</v>
      </c>
      <c r="T2768" s="13">
        <f t="shared" si="218"/>
        <v>40736.668032407404</v>
      </c>
      <c r="U2768" s="13">
        <f t="shared" si="219"/>
        <v>40766.668032407404</v>
      </c>
    </row>
    <row r="2769" spans="1:21" ht="43.5" x14ac:dyDescent="0.3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>
        <f t="shared" si="215"/>
        <v>0.85000000000000009</v>
      </c>
      <c r="P2769">
        <f t="shared" si="216"/>
        <v>1</v>
      </c>
      <c r="Q2769" s="16">
        <f t="shared" si="217"/>
        <v>11.333333333333334</v>
      </c>
      <c r="R2769" s="9" t="s">
        <v>8327</v>
      </c>
      <c r="S2769" t="s">
        <v>8363</v>
      </c>
      <c r="T2769" s="13">
        <f t="shared" si="218"/>
        <v>42172.958912037036</v>
      </c>
      <c r="U2769" s="13">
        <f t="shared" si="219"/>
        <v>42232.958912037036</v>
      </c>
    </row>
    <row r="2770" spans="1:21" ht="43.5" x14ac:dyDescent="0.3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>
        <f t="shared" si="215"/>
        <v>14.314285714285715</v>
      </c>
      <c r="P2770">
        <f t="shared" si="216"/>
        <v>15</v>
      </c>
      <c r="Q2770" s="16">
        <f t="shared" si="217"/>
        <v>29.470588235294116</v>
      </c>
      <c r="R2770" s="9" t="s">
        <v>8327</v>
      </c>
      <c r="S2770" t="s">
        <v>8363</v>
      </c>
      <c r="T2770" s="13">
        <f t="shared" si="218"/>
        <v>40967.614849537036</v>
      </c>
      <c r="U2770" s="13">
        <f t="shared" si="219"/>
        <v>40997.573182870372</v>
      </c>
    </row>
    <row r="2771" spans="1:21" ht="43.5" x14ac:dyDescent="0.3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>
        <f t="shared" si="215"/>
        <v>0.25</v>
      </c>
      <c r="P2771">
        <f t="shared" si="216"/>
        <v>1</v>
      </c>
      <c r="Q2771" s="16">
        <f t="shared" si="217"/>
        <v>1</v>
      </c>
      <c r="R2771" s="9" t="s">
        <v>8327</v>
      </c>
      <c r="S2771" t="s">
        <v>8363</v>
      </c>
      <c r="T2771" s="13">
        <f t="shared" si="218"/>
        <v>41745.826273148145</v>
      </c>
      <c r="U2771" s="13">
        <f t="shared" si="219"/>
        <v>41795.826273148145</v>
      </c>
    </row>
    <row r="2772" spans="1:21" ht="43.5" x14ac:dyDescent="0.3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>
        <f t="shared" si="215"/>
        <v>10.411249999999999</v>
      </c>
      <c r="P2772">
        <f t="shared" si="216"/>
        <v>11</v>
      </c>
      <c r="Q2772" s="16">
        <f t="shared" si="217"/>
        <v>63.098484848484851</v>
      </c>
      <c r="R2772" s="9" t="s">
        <v>8327</v>
      </c>
      <c r="S2772" t="s">
        <v>8363</v>
      </c>
      <c r="T2772" s="13">
        <f t="shared" si="218"/>
        <v>41686.705208333333</v>
      </c>
      <c r="U2772" s="13">
        <f t="shared" si="219"/>
        <v>41716.663541666669</v>
      </c>
    </row>
    <row r="2773" spans="1:21" ht="43.5" x14ac:dyDescent="0.3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>
        <f t="shared" si="215"/>
        <v>0</v>
      </c>
      <c r="P2773">
        <f t="shared" si="216"/>
        <v>0</v>
      </c>
      <c r="Q2773" s="16" t="e">
        <f t="shared" si="217"/>
        <v>#DIV/0!</v>
      </c>
      <c r="R2773" s="9" t="s">
        <v>8327</v>
      </c>
      <c r="S2773" t="s">
        <v>8363</v>
      </c>
      <c r="T2773" s="13">
        <f t="shared" si="218"/>
        <v>41257.531712962962</v>
      </c>
      <c r="U2773" s="13">
        <f t="shared" si="219"/>
        <v>41306.708333333336</v>
      </c>
    </row>
    <row r="2774" spans="1:21" ht="43.5" x14ac:dyDescent="0.3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>
        <f t="shared" si="215"/>
        <v>0</v>
      </c>
      <c r="P2774">
        <f t="shared" si="216"/>
        <v>0</v>
      </c>
      <c r="Q2774" s="16" t="e">
        <f t="shared" si="217"/>
        <v>#DIV/0!</v>
      </c>
      <c r="R2774" s="9" t="s">
        <v>8327</v>
      </c>
      <c r="S2774" t="s">
        <v>8363</v>
      </c>
      <c r="T2774" s="13">
        <f t="shared" si="218"/>
        <v>41537.869143518517</v>
      </c>
      <c r="U2774" s="13">
        <f t="shared" si="219"/>
        <v>41552.869143518517</v>
      </c>
    </row>
    <row r="2775" spans="1:21" ht="43.5" x14ac:dyDescent="0.3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>
        <f t="shared" si="215"/>
        <v>0.18867924528301888</v>
      </c>
      <c r="P2775">
        <f t="shared" si="216"/>
        <v>1</v>
      </c>
      <c r="Q2775" s="16">
        <f t="shared" si="217"/>
        <v>1</v>
      </c>
      <c r="R2775" s="9" t="s">
        <v>8327</v>
      </c>
      <c r="S2775" t="s">
        <v>8363</v>
      </c>
      <c r="T2775" s="13">
        <f t="shared" si="218"/>
        <v>42474.86482638889</v>
      </c>
      <c r="U2775" s="13">
        <f t="shared" si="219"/>
        <v>42484.86482638889</v>
      </c>
    </row>
    <row r="2776" spans="1:21" ht="43.5" x14ac:dyDescent="0.3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>
        <f t="shared" si="215"/>
        <v>14.249999999999998</v>
      </c>
      <c r="P2776">
        <f t="shared" si="216"/>
        <v>15</v>
      </c>
      <c r="Q2776" s="16">
        <f t="shared" si="217"/>
        <v>43.846153846153847</v>
      </c>
      <c r="R2776" s="9" t="s">
        <v>8327</v>
      </c>
      <c r="S2776" t="s">
        <v>8363</v>
      </c>
      <c r="T2776" s="13">
        <f t="shared" si="218"/>
        <v>41311.126481481479</v>
      </c>
      <c r="U2776" s="13">
        <f t="shared" si="219"/>
        <v>41341.126481481479</v>
      </c>
    </row>
    <row r="2777" spans="1:21" ht="43.5" x14ac:dyDescent="0.3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>
        <f t="shared" si="215"/>
        <v>3</v>
      </c>
      <c r="P2777">
        <f t="shared" si="216"/>
        <v>3</v>
      </c>
      <c r="Q2777" s="16">
        <f t="shared" si="217"/>
        <v>75</v>
      </c>
      <c r="R2777" s="9" t="s">
        <v>8327</v>
      </c>
      <c r="S2777" t="s">
        <v>8363</v>
      </c>
      <c r="T2777" s="13">
        <f t="shared" si="218"/>
        <v>40863.013356481482</v>
      </c>
      <c r="U2777" s="13">
        <f t="shared" si="219"/>
        <v>40893.013356481482</v>
      </c>
    </row>
    <row r="2778" spans="1:21" ht="58" x14ac:dyDescent="0.3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>
        <f t="shared" si="215"/>
        <v>7.8809523809523814</v>
      </c>
      <c r="P2778">
        <f t="shared" si="216"/>
        <v>8</v>
      </c>
      <c r="Q2778" s="16">
        <f t="shared" si="217"/>
        <v>45.972222222222221</v>
      </c>
      <c r="R2778" s="9" t="s">
        <v>8327</v>
      </c>
      <c r="S2778" t="s">
        <v>8363</v>
      </c>
      <c r="T2778" s="13">
        <f t="shared" si="218"/>
        <v>42136.297175925924</v>
      </c>
      <c r="U2778" s="13">
        <f t="shared" si="219"/>
        <v>42167.297175925924</v>
      </c>
    </row>
    <row r="2779" spans="1:21" ht="43.5" x14ac:dyDescent="0.3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>
        <f t="shared" si="215"/>
        <v>0.33333333333333337</v>
      </c>
      <c r="P2779">
        <f t="shared" si="216"/>
        <v>1</v>
      </c>
      <c r="Q2779" s="16">
        <f t="shared" si="217"/>
        <v>10</v>
      </c>
      <c r="R2779" s="9" t="s">
        <v>8327</v>
      </c>
      <c r="S2779" t="s">
        <v>8363</v>
      </c>
      <c r="T2779" s="13">
        <f t="shared" si="218"/>
        <v>42172.669027777782</v>
      </c>
      <c r="U2779" s="13">
        <f t="shared" si="219"/>
        <v>42202.669027777782</v>
      </c>
    </row>
    <row r="2780" spans="1:21" ht="58" x14ac:dyDescent="0.3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>
        <f t="shared" si="215"/>
        <v>25.545454545454543</v>
      </c>
      <c r="P2780">
        <f t="shared" si="216"/>
        <v>26</v>
      </c>
      <c r="Q2780" s="16">
        <f t="shared" si="217"/>
        <v>93.666666666666671</v>
      </c>
      <c r="R2780" s="9" t="s">
        <v>8327</v>
      </c>
      <c r="S2780" t="s">
        <v>8363</v>
      </c>
      <c r="T2780" s="13">
        <f t="shared" si="218"/>
        <v>41846.978078703702</v>
      </c>
      <c r="U2780" s="13">
        <f t="shared" si="219"/>
        <v>41876.978078703702</v>
      </c>
    </row>
    <row r="2781" spans="1:21" ht="43.5" x14ac:dyDescent="0.3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>
        <f t="shared" si="215"/>
        <v>2.12</v>
      </c>
      <c r="P2781">
        <f t="shared" si="216"/>
        <v>3</v>
      </c>
      <c r="Q2781" s="16">
        <f t="shared" si="217"/>
        <v>53</v>
      </c>
      <c r="R2781" s="9" t="s">
        <v>8327</v>
      </c>
      <c r="S2781" t="s">
        <v>8363</v>
      </c>
      <c r="T2781" s="13">
        <f t="shared" si="218"/>
        <v>42300.585891203707</v>
      </c>
      <c r="U2781" s="13">
        <f t="shared" si="219"/>
        <v>42330.627557870372</v>
      </c>
    </row>
    <row r="2782" spans="1:21" ht="29" x14ac:dyDescent="0.3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>
        <f t="shared" si="215"/>
        <v>0</v>
      </c>
      <c r="P2782">
        <f t="shared" si="216"/>
        <v>0</v>
      </c>
      <c r="Q2782" s="16" t="e">
        <f t="shared" si="217"/>
        <v>#DIV/0!</v>
      </c>
      <c r="R2782" s="9" t="s">
        <v>8327</v>
      </c>
      <c r="S2782" t="s">
        <v>8363</v>
      </c>
      <c r="T2782" s="13">
        <f t="shared" si="218"/>
        <v>42774.447777777779</v>
      </c>
      <c r="U2782" s="13">
        <f t="shared" si="219"/>
        <v>42804.447777777779</v>
      </c>
    </row>
    <row r="2783" spans="1:21" ht="43.5" x14ac:dyDescent="0.3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>
        <f t="shared" si="215"/>
        <v>105.28</v>
      </c>
      <c r="P2783">
        <f t="shared" si="216"/>
        <v>106</v>
      </c>
      <c r="Q2783" s="16">
        <f t="shared" si="217"/>
        <v>47</v>
      </c>
      <c r="R2783" s="9" t="s">
        <v>8322</v>
      </c>
      <c r="S2783" t="s">
        <v>8323</v>
      </c>
      <c r="T2783" s="13">
        <f t="shared" si="218"/>
        <v>42018.94159722222</v>
      </c>
      <c r="U2783" s="13">
        <f t="shared" si="219"/>
        <v>42047.291666666672</v>
      </c>
    </row>
    <row r="2784" spans="1:21" ht="29" x14ac:dyDescent="0.3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>
        <f t="shared" si="215"/>
        <v>120</v>
      </c>
      <c r="P2784">
        <f t="shared" si="216"/>
        <v>120</v>
      </c>
      <c r="Q2784" s="16">
        <f t="shared" si="217"/>
        <v>66.666666666666671</v>
      </c>
      <c r="R2784" s="9" t="s">
        <v>8322</v>
      </c>
      <c r="S2784" t="s">
        <v>8323</v>
      </c>
      <c r="T2784" s="13">
        <f t="shared" si="218"/>
        <v>42026.924976851849</v>
      </c>
      <c r="U2784" s="13">
        <f t="shared" si="219"/>
        <v>42052.207638888889</v>
      </c>
    </row>
    <row r="2785" spans="1:21" ht="43.5" x14ac:dyDescent="0.3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>
        <f t="shared" si="215"/>
        <v>114.5</v>
      </c>
      <c r="P2785">
        <f t="shared" si="216"/>
        <v>115</v>
      </c>
      <c r="Q2785" s="16">
        <f t="shared" si="217"/>
        <v>18.770491803278688</v>
      </c>
      <c r="R2785" s="9" t="s">
        <v>8322</v>
      </c>
      <c r="S2785" t="s">
        <v>8323</v>
      </c>
      <c r="T2785" s="13">
        <f t="shared" si="218"/>
        <v>42103.535254629634</v>
      </c>
      <c r="U2785" s="13">
        <f t="shared" si="219"/>
        <v>42117.535254629634</v>
      </c>
    </row>
    <row r="2786" spans="1:21" ht="43.5" x14ac:dyDescent="0.3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>
        <f t="shared" si="215"/>
        <v>119</v>
      </c>
      <c r="P2786">
        <f t="shared" si="216"/>
        <v>119</v>
      </c>
      <c r="Q2786" s="16">
        <f t="shared" si="217"/>
        <v>66.111111111111114</v>
      </c>
      <c r="R2786" s="9" t="s">
        <v>8322</v>
      </c>
      <c r="S2786" t="s">
        <v>8323</v>
      </c>
      <c r="T2786" s="13">
        <f t="shared" si="218"/>
        <v>41920.787534722222</v>
      </c>
      <c r="U2786" s="13">
        <f t="shared" si="219"/>
        <v>41941.787534722222</v>
      </c>
    </row>
    <row r="2787" spans="1:21" ht="43.5" x14ac:dyDescent="0.3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>
        <f t="shared" si="215"/>
        <v>104.67999999999999</v>
      </c>
      <c r="P2787">
        <f t="shared" si="216"/>
        <v>105</v>
      </c>
      <c r="Q2787" s="16">
        <f t="shared" si="217"/>
        <v>36.859154929577464</v>
      </c>
      <c r="R2787" s="9" t="s">
        <v>8322</v>
      </c>
      <c r="S2787" t="s">
        <v>8323</v>
      </c>
      <c r="T2787" s="13">
        <f t="shared" si="218"/>
        <v>42558.189432870371</v>
      </c>
      <c r="U2787" s="13">
        <f t="shared" si="219"/>
        <v>42587.875</v>
      </c>
    </row>
    <row r="2788" spans="1:21" ht="29" x14ac:dyDescent="0.3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>
        <f t="shared" si="215"/>
        <v>117.83999999999999</v>
      </c>
      <c r="P2788">
        <f t="shared" si="216"/>
        <v>118</v>
      </c>
      <c r="Q2788" s="16">
        <f t="shared" si="217"/>
        <v>39.810810810810814</v>
      </c>
      <c r="R2788" s="9" t="s">
        <v>8322</v>
      </c>
      <c r="S2788" t="s">
        <v>8323</v>
      </c>
      <c r="T2788" s="13">
        <f t="shared" si="218"/>
        <v>41815.569212962961</v>
      </c>
      <c r="U2788" s="13">
        <f t="shared" si="219"/>
        <v>41829.569212962961</v>
      </c>
    </row>
    <row r="2789" spans="1:21" ht="43.5" x14ac:dyDescent="0.3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>
        <f t="shared" si="215"/>
        <v>119.7</v>
      </c>
      <c r="P2789">
        <f t="shared" si="216"/>
        <v>120</v>
      </c>
      <c r="Q2789" s="16">
        <f t="shared" si="217"/>
        <v>31.5</v>
      </c>
      <c r="R2789" s="9" t="s">
        <v>8322</v>
      </c>
      <c r="S2789" t="s">
        <v>8323</v>
      </c>
      <c r="T2789" s="13">
        <f t="shared" si="218"/>
        <v>41808.198518518519</v>
      </c>
      <c r="U2789" s="13">
        <f t="shared" si="219"/>
        <v>41838.198518518519</v>
      </c>
    </row>
    <row r="2790" spans="1:21" ht="43.5" x14ac:dyDescent="0.3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>
        <f t="shared" si="215"/>
        <v>102.49999999999999</v>
      </c>
      <c r="P2790">
        <f t="shared" si="216"/>
        <v>103</v>
      </c>
      <c r="Q2790" s="16">
        <f t="shared" si="217"/>
        <v>102.5</v>
      </c>
      <c r="R2790" s="9" t="s">
        <v>8322</v>
      </c>
      <c r="S2790" t="s">
        <v>8323</v>
      </c>
      <c r="T2790" s="13">
        <f t="shared" si="218"/>
        <v>42550.701886574068</v>
      </c>
      <c r="U2790" s="13">
        <f t="shared" si="219"/>
        <v>42580.701886574068</v>
      </c>
    </row>
    <row r="2791" spans="1:21" ht="29" x14ac:dyDescent="0.3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>
        <f t="shared" si="215"/>
        <v>101.16666666666667</v>
      </c>
      <c r="P2791">
        <f t="shared" si="216"/>
        <v>102</v>
      </c>
      <c r="Q2791" s="16">
        <f t="shared" si="217"/>
        <v>126.45833333333333</v>
      </c>
      <c r="R2791" s="9" t="s">
        <v>8322</v>
      </c>
      <c r="S2791" t="s">
        <v>8323</v>
      </c>
      <c r="T2791" s="13">
        <f t="shared" si="218"/>
        <v>42056.013124999998</v>
      </c>
      <c r="U2791" s="13">
        <f t="shared" si="219"/>
        <v>42075.166666666672</v>
      </c>
    </row>
    <row r="2792" spans="1:21" ht="43.5" x14ac:dyDescent="0.3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>
        <f t="shared" si="215"/>
        <v>105.33333333333333</v>
      </c>
      <c r="P2792">
        <f t="shared" si="216"/>
        <v>106</v>
      </c>
      <c r="Q2792" s="16">
        <f t="shared" si="217"/>
        <v>47.878787878787875</v>
      </c>
      <c r="R2792" s="9" t="s">
        <v>8322</v>
      </c>
      <c r="S2792" t="s">
        <v>8323</v>
      </c>
      <c r="T2792" s="13">
        <f t="shared" si="218"/>
        <v>42016.938692129625</v>
      </c>
      <c r="U2792" s="13">
        <f t="shared" si="219"/>
        <v>42046.938692129625</v>
      </c>
    </row>
    <row r="2793" spans="1:21" ht="58" x14ac:dyDescent="0.3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>
        <f t="shared" si="215"/>
        <v>102.49999999999999</v>
      </c>
      <c r="P2793">
        <f t="shared" si="216"/>
        <v>103</v>
      </c>
      <c r="Q2793" s="16">
        <f t="shared" si="217"/>
        <v>73.214285714285708</v>
      </c>
      <c r="R2793" s="9" t="s">
        <v>8322</v>
      </c>
      <c r="S2793" t="s">
        <v>8323</v>
      </c>
      <c r="T2793" s="13">
        <f t="shared" si="218"/>
        <v>42591.899988425925</v>
      </c>
      <c r="U2793" s="13">
        <f t="shared" si="219"/>
        <v>42622.166666666672</v>
      </c>
    </row>
    <row r="2794" spans="1:21" ht="43.5" x14ac:dyDescent="0.3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>
        <f t="shared" si="215"/>
        <v>107.60000000000001</v>
      </c>
      <c r="P2794">
        <f t="shared" si="216"/>
        <v>108</v>
      </c>
      <c r="Q2794" s="16">
        <f t="shared" si="217"/>
        <v>89.666666666666671</v>
      </c>
      <c r="R2794" s="9" t="s">
        <v>8322</v>
      </c>
      <c r="S2794" t="s">
        <v>8323</v>
      </c>
      <c r="T2794" s="13">
        <f t="shared" si="218"/>
        <v>42183.231006944443</v>
      </c>
      <c r="U2794" s="13">
        <f t="shared" si="219"/>
        <v>42228.231006944443</v>
      </c>
    </row>
    <row r="2795" spans="1:21" ht="58" x14ac:dyDescent="0.3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>
        <f t="shared" si="215"/>
        <v>110.5675</v>
      </c>
      <c r="P2795">
        <f t="shared" si="216"/>
        <v>111</v>
      </c>
      <c r="Q2795" s="16">
        <f t="shared" si="217"/>
        <v>151.4623287671233</v>
      </c>
      <c r="R2795" s="9" t="s">
        <v>8322</v>
      </c>
      <c r="S2795" t="s">
        <v>8323</v>
      </c>
      <c r="T2795" s="13">
        <f t="shared" si="218"/>
        <v>42176.419039351851</v>
      </c>
      <c r="U2795" s="13">
        <f t="shared" si="219"/>
        <v>42206.419039351851</v>
      </c>
    </row>
    <row r="2796" spans="1:21" ht="58" x14ac:dyDescent="0.3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>
        <f t="shared" si="215"/>
        <v>150</v>
      </c>
      <c r="P2796">
        <f t="shared" si="216"/>
        <v>150</v>
      </c>
      <c r="Q2796" s="16">
        <f t="shared" si="217"/>
        <v>25</v>
      </c>
      <c r="R2796" s="9" t="s">
        <v>8322</v>
      </c>
      <c r="S2796" t="s">
        <v>8323</v>
      </c>
      <c r="T2796" s="13">
        <f t="shared" si="218"/>
        <v>42416.691655092596</v>
      </c>
      <c r="U2796" s="13">
        <f t="shared" si="219"/>
        <v>42432.791666666672</v>
      </c>
    </row>
    <row r="2797" spans="1:21" ht="43.5" x14ac:dyDescent="0.3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>
        <f t="shared" si="215"/>
        <v>104.28571428571429</v>
      </c>
      <c r="P2797">
        <f t="shared" si="216"/>
        <v>105</v>
      </c>
      <c r="Q2797" s="16">
        <f t="shared" si="217"/>
        <v>36.5</v>
      </c>
      <c r="R2797" s="9" t="s">
        <v>8322</v>
      </c>
      <c r="S2797" t="s">
        <v>8323</v>
      </c>
      <c r="T2797" s="13">
        <f t="shared" si="218"/>
        <v>41780.525937500002</v>
      </c>
      <c r="U2797" s="13">
        <f t="shared" si="219"/>
        <v>41796.958333333336</v>
      </c>
    </row>
    <row r="2798" spans="1:21" ht="43.5" x14ac:dyDescent="0.3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>
        <f t="shared" si="215"/>
        <v>115.5</v>
      </c>
      <c r="P2798">
        <f t="shared" si="216"/>
        <v>116</v>
      </c>
      <c r="Q2798" s="16">
        <f t="shared" si="217"/>
        <v>44</v>
      </c>
      <c r="R2798" s="9" t="s">
        <v>8322</v>
      </c>
      <c r="S2798" t="s">
        <v>8323</v>
      </c>
      <c r="T2798" s="13">
        <f t="shared" si="218"/>
        <v>41795.528101851851</v>
      </c>
      <c r="U2798" s="13">
        <f t="shared" si="219"/>
        <v>41825.528101851851</v>
      </c>
    </row>
    <row r="2799" spans="1:21" ht="43.5" x14ac:dyDescent="0.3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>
        <f t="shared" si="215"/>
        <v>102.64512500000001</v>
      </c>
      <c r="P2799">
        <f t="shared" si="216"/>
        <v>103</v>
      </c>
      <c r="Q2799" s="16">
        <f t="shared" si="217"/>
        <v>87.357553191489373</v>
      </c>
      <c r="R2799" s="9" t="s">
        <v>8322</v>
      </c>
      <c r="S2799" t="s">
        <v>8323</v>
      </c>
      <c r="T2799" s="13">
        <f t="shared" si="218"/>
        <v>41798.94027777778</v>
      </c>
      <c r="U2799" s="13">
        <f t="shared" si="219"/>
        <v>41828.94027777778</v>
      </c>
    </row>
    <row r="2800" spans="1:21" ht="58" x14ac:dyDescent="0.3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>
        <f t="shared" si="215"/>
        <v>101.4</v>
      </c>
      <c r="P2800">
        <f t="shared" si="216"/>
        <v>102</v>
      </c>
      <c r="Q2800" s="16">
        <f t="shared" si="217"/>
        <v>36.474820143884891</v>
      </c>
      <c r="R2800" s="9" t="s">
        <v>8322</v>
      </c>
      <c r="S2800" t="s">
        <v>8323</v>
      </c>
      <c r="T2800" s="13">
        <f t="shared" si="218"/>
        <v>42201.675011574072</v>
      </c>
      <c r="U2800" s="13">
        <f t="shared" si="219"/>
        <v>42216.666666666672</v>
      </c>
    </row>
    <row r="2801" spans="1:21" ht="58" x14ac:dyDescent="0.3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>
        <f t="shared" si="215"/>
        <v>116.6348</v>
      </c>
      <c r="P2801">
        <f t="shared" si="216"/>
        <v>117</v>
      </c>
      <c r="Q2801" s="16">
        <f t="shared" si="217"/>
        <v>44.859538461538463</v>
      </c>
      <c r="R2801" s="9" t="s">
        <v>8322</v>
      </c>
      <c r="S2801" t="s">
        <v>8323</v>
      </c>
      <c r="T2801" s="13">
        <f t="shared" si="218"/>
        <v>42507.264699074076</v>
      </c>
      <c r="U2801" s="13">
        <f t="shared" si="219"/>
        <v>42538.666666666672</v>
      </c>
    </row>
    <row r="2802" spans="1:21" ht="43.5" x14ac:dyDescent="0.3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>
        <f t="shared" si="215"/>
        <v>133</v>
      </c>
      <c r="P2802">
        <f t="shared" si="216"/>
        <v>133</v>
      </c>
      <c r="Q2802" s="16">
        <f t="shared" si="217"/>
        <v>42.903225806451616</v>
      </c>
      <c r="R2802" s="9" t="s">
        <v>8322</v>
      </c>
      <c r="S2802" t="s">
        <v>8323</v>
      </c>
      <c r="T2802" s="13">
        <f t="shared" si="218"/>
        <v>41948.552847222221</v>
      </c>
      <c r="U2802" s="13">
        <f t="shared" si="219"/>
        <v>42008.552847222221</v>
      </c>
    </row>
    <row r="2803" spans="1:21" ht="43.5" x14ac:dyDescent="0.3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>
        <f t="shared" si="215"/>
        <v>133.20000000000002</v>
      </c>
      <c r="P2803">
        <f t="shared" si="216"/>
        <v>134</v>
      </c>
      <c r="Q2803" s="16">
        <f t="shared" si="217"/>
        <v>51.230769230769234</v>
      </c>
      <c r="R2803" s="9" t="s">
        <v>8322</v>
      </c>
      <c r="S2803" t="s">
        <v>8323</v>
      </c>
      <c r="T2803" s="13">
        <f t="shared" si="218"/>
        <v>41900.243159722224</v>
      </c>
      <c r="U2803" s="13">
        <f t="shared" si="219"/>
        <v>41922.458333333336</v>
      </c>
    </row>
    <row r="2804" spans="1:21" ht="58" x14ac:dyDescent="0.3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>
        <f t="shared" si="215"/>
        <v>101.83333333333333</v>
      </c>
      <c r="P2804">
        <f t="shared" si="216"/>
        <v>102</v>
      </c>
      <c r="Q2804" s="16">
        <f t="shared" si="217"/>
        <v>33.944444444444443</v>
      </c>
      <c r="R2804" s="9" t="s">
        <v>8322</v>
      </c>
      <c r="S2804" t="s">
        <v>8323</v>
      </c>
      <c r="T2804" s="13">
        <f t="shared" si="218"/>
        <v>42192.64707175926</v>
      </c>
      <c r="U2804" s="13">
        <f t="shared" si="219"/>
        <v>42222.64707175926</v>
      </c>
    </row>
    <row r="2805" spans="1:21" ht="43.5" x14ac:dyDescent="0.3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>
        <f t="shared" si="215"/>
        <v>127.95</v>
      </c>
      <c r="P2805">
        <f t="shared" si="216"/>
        <v>128</v>
      </c>
      <c r="Q2805" s="16">
        <f t="shared" si="217"/>
        <v>90.744680851063833</v>
      </c>
      <c r="R2805" s="9" t="s">
        <v>8322</v>
      </c>
      <c r="S2805" t="s">
        <v>8323</v>
      </c>
      <c r="T2805" s="13">
        <f t="shared" si="218"/>
        <v>42158.065694444449</v>
      </c>
      <c r="U2805" s="13">
        <f t="shared" si="219"/>
        <v>42201</v>
      </c>
    </row>
    <row r="2806" spans="1:21" ht="43.5" x14ac:dyDescent="0.3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>
        <f t="shared" si="215"/>
        <v>114.99999999999999</v>
      </c>
      <c r="P2806">
        <f t="shared" si="216"/>
        <v>115</v>
      </c>
      <c r="Q2806" s="16">
        <f t="shared" si="217"/>
        <v>50</v>
      </c>
      <c r="R2806" s="9" t="s">
        <v>8322</v>
      </c>
      <c r="S2806" t="s">
        <v>8323</v>
      </c>
      <c r="T2806" s="13">
        <f t="shared" si="218"/>
        <v>41881.453587962962</v>
      </c>
      <c r="U2806" s="13">
        <f t="shared" si="219"/>
        <v>41911.453587962962</v>
      </c>
    </row>
    <row r="2807" spans="1:21" ht="58" x14ac:dyDescent="0.3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>
        <f t="shared" si="215"/>
        <v>110.00000000000001</v>
      </c>
      <c r="P2807">
        <f t="shared" si="216"/>
        <v>110</v>
      </c>
      <c r="Q2807" s="16">
        <f t="shared" si="217"/>
        <v>24.444444444444443</v>
      </c>
      <c r="R2807" s="9" t="s">
        <v>8322</v>
      </c>
      <c r="S2807" t="s">
        <v>8323</v>
      </c>
      <c r="T2807" s="13">
        <f t="shared" si="218"/>
        <v>42213.505474537036</v>
      </c>
      <c r="U2807" s="13">
        <f t="shared" si="219"/>
        <v>42238.505474537036</v>
      </c>
    </row>
    <row r="2808" spans="1:21" ht="43.5" x14ac:dyDescent="0.3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>
        <f t="shared" si="215"/>
        <v>112.1</v>
      </c>
      <c r="P2808">
        <f t="shared" si="216"/>
        <v>113</v>
      </c>
      <c r="Q2808" s="16">
        <f t="shared" si="217"/>
        <v>44.25</v>
      </c>
      <c r="R2808" s="9" t="s">
        <v>8322</v>
      </c>
      <c r="S2808" t="s">
        <v>8323</v>
      </c>
      <c r="T2808" s="13">
        <f t="shared" si="218"/>
        <v>42185.267245370371</v>
      </c>
      <c r="U2808" s="13">
        <f t="shared" si="219"/>
        <v>42221.458333333328</v>
      </c>
    </row>
    <row r="2809" spans="1:21" x14ac:dyDescent="0.3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>
        <f t="shared" si="215"/>
        <v>126</v>
      </c>
      <c r="P2809">
        <f t="shared" si="216"/>
        <v>126</v>
      </c>
      <c r="Q2809" s="16">
        <f t="shared" si="217"/>
        <v>67.741935483870961</v>
      </c>
      <c r="R2809" s="9" t="s">
        <v>8322</v>
      </c>
      <c r="S2809" t="s">
        <v>8323</v>
      </c>
      <c r="T2809" s="13">
        <f t="shared" si="218"/>
        <v>42154.873124999998</v>
      </c>
      <c r="U2809" s="13">
        <f t="shared" si="219"/>
        <v>42184.873124999998</v>
      </c>
    </row>
    <row r="2810" spans="1:21" ht="58" x14ac:dyDescent="0.3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>
        <f t="shared" si="215"/>
        <v>100.24444444444444</v>
      </c>
      <c r="P2810">
        <f t="shared" si="216"/>
        <v>101</v>
      </c>
      <c r="Q2810" s="16">
        <f t="shared" si="217"/>
        <v>65.376811594202906</v>
      </c>
      <c r="R2810" s="9" t="s">
        <v>8322</v>
      </c>
      <c r="S2810" t="s">
        <v>8323</v>
      </c>
      <c r="T2810" s="13">
        <f t="shared" si="218"/>
        <v>42208.84646990741</v>
      </c>
      <c r="U2810" s="13">
        <f t="shared" si="219"/>
        <v>42238.84646990741</v>
      </c>
    </row>
    <row r="2811" spans="1:21" ht="43.5" x14ac:dyDescent="0.3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>
        <f t="shared" si="215"/>
        <v>102.4</v>
      </c>
      <c r="P2811">
        <f t="shared" si="216"/>
        <v>103</v>
      </c>
      <c r="Q2811" s="16">
        <f t="shared" si="217"/>
        <v>121.9047619047619</v>
      </c>
      <c r="R2811" s="9" t="s">
        <v>8322</v>
      </c>
      <c r="S2811" t="s">
        <v>8323</v>
      </c>
      <c r="T2811" s="13">
        <f t="shared" si="218"/>
        <v>42451.496817129635</v>
      </c>
      <c r="U2811" s="13">
        <f t="shared" si="219"/>
        <v>42459.610416666663</v>
      </c>
    </row>
    <row r="2812" spans="1:21" ht="43.5" x14ac:dyDescent="0.3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>
        <f t="shared" si="215"/>
        <v>108.2</v>
      </c>
      <c r="P2812">
        <f t="shared" si="216"/>
        <v>109</v>
      </c>
      <c r="Q2812" s="16">
        <f t="shared" si="217"/>
        <v>47.456140350877192</v>
      </c>
      <c r="R2812" s="9" t="s">
        <v>8322</v>
      </c>
      <c r="S2812" t="s">
        <v>8323</v>
      </c>
      <c r="T2812" s="13">
        <f t="shared" si="218"/>
        <v>41759.13962962963</v>
      </c>
      <c r="U2812" s="13">
        <f t="shared" si="219"/>
        <v>41791.165972222225</v>
      </c>
    </row>
    <row r="2813" spans="1:21" ht="43.5" x14ac:dyDescent="0.3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>
        <f t="shared" si="215"/>
        <v>100.27</v>
      </c>
      <c r="P2813">
        <f t="shared" si="216"/>
        <v>101</v>
      </c>
      <c r="Q2813" s="16">
        <f t="shared" si="217"/>
        <v>92.842592592592595</v>
      </c>
      <c r="R2813" s="9" t="s">
        <v>8322</v>
      </c>
      <c r="S2813" t="s">
        <v>8323</v>
      </c>
      <c r="T2813" s="13">
        <f t="shared" si="218"/>
        <v>42028.496562500004</v>
      </c>
      <c r="U2813" s="13">
        <f t="shared" si="219"/>
        <v>42058.496562500004</v>
      </c>
    </row>
    <row r="2814" spans="1:21" ht="43.5" x14ac:dyDescent="0.3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>
        <f t="shared" si="215"/>
        <v>113.3</v>
      </c>
      <c r="P2814">
        <f t="shared" si="216"/>
        <v>114</v>
      </c>
      <c r="Q2814" s="16">
        <f t="shared" si="217"/>
        <v>68.253012048192772</v>
      </c>
      <c r="R2814" s="9" t="s">
        <v>8322</v>
      </c>
      <c r="S2814" t="s">
        <v>8323</v>
      </c>
      <c r="T2814" s="13">
        <f t="shared" si="218"/>
        <v>42054.74418981481</v>
      </c>
      <c r="U2814" s="13">
        <f t="shared" si="219"/>
        <v>42100.166666666672</v>
      </c>
    </row>
    <row r="2815" spans="1:21" ht="43.5" x14ac:dyDescent="0.3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>
        <f t="shared" si="215"/>
        <v>127.57571428571428</v>
      </c>
      <c r="P2815">
        <f t="shared" si="216"/>
        <v>128</v>
      </c>
      <c r="Q2815" s="16">
        <f t="shared" si="217"/>
        <v>37.209583333333335</v>
      </c>
      <c r="R2815" s="9" t="s">
        <v>8322</v>
      </c>
      <c r="S2815" t="s">
        <v>8323</v>
      </c>
      <c r="T2815" s="13">
        <f t="shared" si="218"/>
        <v>42693.742604166662</v>
      </c>
      <c r="U2815" s="13">
        <f t="shared" si="219"/>
        <v>42718.742604166662</v>
      </c>
    </row>
    <row r="2816" spans="1:21" ht="43.5" x14ac:dyDescent="0.3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>
        <f t="shared" si="215"/>
        <v>107.73333333333332</v>
      </c>
      <c r="P2816">
        <f t="shared" si="216"/>
        <v>108</v>
      </c>
      <c r="Q2816" s="16">
        <f t="shared" si="217"/>
        <v>25.25</v>
      </c>
      <c r="R2816" s="9" t="s">
        <v>8322</v>
      </c>
      <c r="S2816" t="s">
        <v>8323</v>
      </c>
      <c r="T2816" s="13">
        <f t="shared" si="218"/>
        <v>42103.399479166663</v>
      </c>
      <c r="U2816" s="13">
        <f t="shared" si="219"/>
        <v>42133.399479166663</v>
      </c>
    </row>
    <row r="2817" spans="1:21" ht="43.5" x14ac:dyDescent="0.3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>
        <f t="shared" si="215"/>
        <v>242</v>
      </c>
      <c r="P2817">
        <f t="shared" si="216"/>
        <v>242</v>
      </c>
      <c r="Q2817" s="16">
        <f t="shared" si="217"/>
        <v>43.214285714285715</v>
      </c>
      <c r="R2817" s="9" t="s">
        <v>8322</v>
      </c>
      <c r="S2817" t="s">
        <v>8323</v>
      </c>
      <c r="T2817" s="13">
        <f t="shared" si="218"/>
        <v>42559.776724537034</v>
      </c>
      <c r="U2817" s="13">
        <f t="shared" si="219"/>
        <v>42589.776724537034</v>
      </c>
    </row>
    <row r="2818" spans="1:21" ht="43.5" x14ac:dyDescent="0.3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>
        <f t="shared" si="215"/>
        <v>141.56666666666666</v>
      </c>
      <c r="P2818">
        <f t="shared" si="216"/>
        <v>142</v>
      </c>
      <c r="Q2818" s="16">
        <f t="shared" si="217"/>
        <v>25.130177514792898</v>
      </c>
      <c r="R2818" s="9" t="s">
        <v>8322</v>
      </c>
      <c r="S2818" t="s">
        <v>8323</v>
      </c>
      <c r="T2818" s="13">
        <f t="shared" si="218"/>
        <v>42188.467499999999</v>
      </c>
      <c r="U2818" s="13">
        <f t="shared" si="219"/>
        <v>42218.666666666672</v>
      </c>
    </row>
    <row r="2819" spans="1:21" ht="58" x14ac:dyDescent="0.3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>
        <f t="shared" ref="O2819:O2882" si="220">((E2819)/(D2819))*100</f>
        <v>130</v>
      </c>
      <c r="P2819">
        <f t="shared" ref="P2819:P2882" si="221">ROUNDUP(O2819,0)</f>
        <v>130</v>
      </c>
      <c r="Q2819" s="16">
        <f t="shared" ref="Q2819:Q2882" si="222">E2819/L2819</f>
        <v>23.636363636363637</v>
      </c>
      <c r="R2819" s="9" t="s">
        <v>8322</v>
      </c>
      <c r="S2819" t="s">
        <v>8323</v>
      </c>
      <c r="T2819" s="13">
        <f t="shared" ref="T2819:T2882" si="223">(((J2819/60)/60)/24)+DATE(1970,1,1)</f>
        <v>42023.634976851856</v>
      </c>
      <c r="U2819" s="13">
        <f t="shared" ref="U2819:U2882" si="224">(((I2819/60)/60)/24)+DATE(1970,1,1)</f>
        <v>42063.634976851856</v>
      </c>
    </row>
    <row r="2820" spans="1:21" ht="43.5" x14ac:dyDescent="0.3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>
        <f t="shared" si="220"/>
        <v>106.03</v>
      </c>
      <c r="P2820">
        <f t="shared" si="221"/>
        <v>107</v>
      </c>
      <c r="Q2820" s="16">
        <f t="shared" si="222"/>
        <v>103.95098039215686</v>
      </c>
      <c r="R2820" s="9" t="s">
        <v>8322</v>
      </c>
      <c r="S2820" t="s">
        <v>8323</v>
      </c>
      <c r="T2820" s="13">
        <f t="shared" si="223"/>
        <v>42250.598217592589</v>
      </c>
      <c r="U2820" s="13">
        <f t="shared" si="224"/>
        <v>42270.598217592589</v>
      </c>
    </row>
    <row r="2821" spans="1:21" ht="43.5" x14ac:dyDescent="0.3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>
        <f t="shared" si="220"/>
        <v>104.80000000000001</v>
      </c>
      <c r="P2821">
        <f t="shared" si="221"/>
        <v>105</v>
      </c>
      <c r="Q2821" s="16">
        <f t="shared" si="222"/>
        <v>50.384615384615387</v>
      </c>
      <c r="R2821" s="9" t="s">
        <v>8322</v>
      </c>
      <c r="S2821" t="s">
        <v>8323</v>
      </c>
      <c r="T2821" s="13">
        <f t="shared" si="223"/>
        <v>42139.525567129633</v>
      </c>
      <c r="U2821" s="13">
        <f t="shared" si="224"/>
        <v>42169.525567129633</v>
      </c>
    </row>
    <row r="2822" spans="1:21" ht="43.5" x14ac:dyDescent="0.3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>
        <f t="shared" si="220"/>
        <v>136</v>
      </c>
      <c r="P2822">
        <f t="shared" si="221"/>
        <v>136</v>
      </c>
      <c r="Q2822" s="16">
        <f t="shared" si="222"/>
        <v>13.6</v>
      </c>
      <c r="R2822" s="9" t="s">
        <v>8322</v>
      </c>
      <c r="S2822" t="s">
        <v>8323</v>
      </c>
      <c r="T2822" s="13">
        <f t="shared" si="223"/>
        <v>42401.610983796301</v>
      </c>
      <c r="U2822" s="13">
        <f t="shared" si="224"/>
        <v>42426</v>
      </c>
    </row>
    <row r="2823" spans="1:21" ht="58" x14ac:dyDescent="0.3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>
        <f t="shared" si="220"/>
        <v>100</v>
      </c>
      <c r="P2823">
        <f t="shared" si="221"/>
        <v>100</v>
      </c>
      <c r="Q2823" s="16">
        <f t="shared" si="222"/>
        <v>28.571428571428573</v>
      </c>
      <c r="R2823" s="9" t="s">
        <v>8322</v>
      </c>
      <c r="S2823" t="s">
        <v>8323</v>
      </c>
      <c r="T2823" s="13">
        <f t="shared" si="223"/>
        <v>41875.922858796301</v>
      </c>
      <c r="U2823" s="13">
        <f t="shared" si="224"/>
        <v>41905.922858796301</v>
      </c>
    </row>
    <row r="2824" spans="1:21" ht="58" x14ac:dyDescent="0.3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>
        <f t="shared" si="220"/>
        <v>100</v>
      </c>
      <c r="P2824">
        <f t="shared" si="221"/>
        <v>100</v>
      </c>
      <c r="Q2824" s="16">
        <f t="shared" si="222"/>
        <v>63.829787234042556</v>
      </c>
      <c r="R2824" s="9" t="s">
        <v>8322</v>
      </c>
      <c r="S2824" t="s">
        <v>8323</v>
      </c>
      <c r="T2824" s="13">
        <f t="shared" si="223"/>
        <v>42060.683935185181</v>
      </c>
      <c r="U2824" s="13">
        <f t="shared" si="224"/>
        <v>42090.642268518524</v>
      </c>
    </row>
    <row r="2825" spans="1:21" ht="58" x14ac:dyDescent="0.3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>
        <f t="shared" si="220"/>
        <v>124</v>
      </c>
      <c r="P2825">
        <f t="shared" si="221"/>
        <v>124</v>
      </c>
      <c r="Q2825" s="16">
        <f t="shared" si="222"/>
        <v>8.8571428571428577</v>
      </c>
      <c r="R2825" s="9" t="s">
        <v>8322</v>
      </c>
      <c r="S2825" t="s">
        <v>8323</v>
      </c>
      <c r="T2825" s="13">
        <f t="shared" si="223"/>
        <v>42067.011643518519</v>
      </c>
      <c r="U2825" s="13">
        <f t="shared" si="224"/>
        <v>42094.957638888889</v>
      </c>
    </row>
    <row r="2826" spans="1:21" ht="43.5" x14ac:dyDescent="0.3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>
        <f t="shared" si="220"/>
        <v>116.92307692307693</v>
      </c>
      <c r="P2826">
        <f t="shared" si="221"/>
        <v>117</v>
      </c>
      <c r="Q2826" s="16">
        <f t="shared" si="222"/>
        <v>50.666666666666664</v>
      </c>
      <c r="R2826" s="9" t="s">
        <v>8322</v>
      </c>
      <c r="S2826" t="s">
        <v>8323</v>
      </c>
      <c r="T2826" s="13">
        <f t="shared" si="223"/>
        <v>42136.270787037036</v>
      </c>
      <c r="U2826" s="13">
        <f t="shared" si="224"/>
        <v>42168.071527777778</v>
      </c>
    </row>
    <row r="2827" spans="1:21" ht="58" x14ac:dyDescent="0.3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>
        <f t="shared" si="220"/>
        <v>103.33333333333334</v>
      </c>
      <c r="P2827">
        <f t="shared" si="221"/>
        <v>104</v>
      </c>
      <c r="Q2827" s="16">
        <f t="shared" si="222"/>
        <v>60.784313725490193</v>
      </c>
      <c r="R2827" s="9" t="s">
        <v>8322</v>
      </c>
      <c r="S2827" t="s">
        <v>8323</v>
      </c>
      <c r="T2827" s="13">
        <f t="shared" si="223"/>
        <v>42312.792662037042</v>
      </c>
      <c r="U2827" s="13">
        <f t="shared" si="224"/>
        <v>42342.792662037042</v>
      </c>
    </row>
    <row r="2828" spans="1:21" ht="58" x14ac:dyDescent="0.3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>
        <f t="shared" si="220"/>
        <v>107.74999999999999</v>
      </c>
      <c r="P2828">
        <f t="shared" si="221"/>
        <v>108</v>
      </c>
      <c r="Q2828" s="16">
        <f t="shared" si="222"/>
        <v>113.42105263157895</v>
      </c>
      <c r="R2828" s="9" t="s">
        <v>8322</v>
      </c>
      <c r="S2828" t="s">
        <v>8323</v>
      </c>
      <c r="T2828" s="13">
        <f t="shared" si="223"/>
        <v>42171.034861111111</v>
      </c>
      <c r="U2828" s="13">
        <f t="shared" si="224"/>
        <v>42195.291666666672</v>
      </c>
    </row>
    <row r="2829" spans="1:21" ht="58" x14ac:dyDescent="0.3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>
        <f t="shared" si="220"/>
        <v>120.24999999999999</v>
      </c>
      <c r="P2829">
        <f t="shared" si="221"/>
        <v>121</v>
      </c>
      <c r="Q2829" s="16">
        <f t="shared" si="222"/>
        <v>104.56521739130434</v>
      </c>
      <c r="R2829" s="9" t="s">
        <v>8322</v>
      </c>
      <c r="S2829" t="s">
        <v>8323</v>
      </c>
      <c r="T2829" s="13">
        <f t="shared" si="223"/>
        <v>42494.683634259258</v>
      </c>
      <c r="U2829" s="13">
        <f t="shared" si="224"/>
        <v>42524.6875</v>
      </c>
    </row>
    <row r="2830" spans="1:21" ht="43.5" x14ac:dyDescent="0.3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>
        <f t="shared" si="220"/>
        <v>100.37894736842105</v>
      </c>
      <c r="P2830">
        <f t="shared" si="221"/>
        <v>101</v>
      </c>
      <c r="Q2830" s="16">
        <f t="shared" si="222"/>
        <v>98.30927835051547</v>
      </c>
      <c r="R2830" s="9" t="s">
        <v>8322</v>
      </c>
      <c r="S2830" t="s">
        <v>8323</v>
      </c>
      <c r="T2830" s="13">
        <f t="shared" si="223"/>
        <v>42254.264687499999</v>
      </c>
      <c r="U2830" s="13">
        <f t="shared" si="224"/>
        <v>42279.958333333328</v>
      </c>
    </row>
    <row r="2831" spans="1:21" ht="43.5" x14ac:dyDescent="0.3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>
        <f t="shared" si="220"/>
        <v>106.52</v>
      </c>
      <c r="P2831">
        <f t="shared" si="221"/>
        <v>107</v>
      </c>
      <c r="Q2831" s="16">
        <f t="shared" si="222"/>
        <v>35.039473684210527</v>
      </c>
      <c r="R2831" s="9" t="s">
        <v>8322</v>
      </c>
      <c r="S2831" t="s">
        <v>8323</v>
      </c>
      <c r="T2831" s="13">
        <f t="shared" si="223"/>
        <v>42495.434236111112</v>
      </c>
      <c r="U2831" s="13">
        <f t="shared" si="224"/>
        <v>42523.434236111112</v>
      </c>
    </row>
    <row r="2832" spans="1:21" ht="29" x14ac:dyDescent="0.3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>
        <f t="shared" si="220"/>
        <v>100</v>
      </c>
      <c r="P2832">
        <f t="shared" si="221"/>
        <v>100</v>
      </c>
      <c r="Q2832" s="16">
        <f t="shared" si="222"/>
        <v>272.72727272727275</v>
      </c>
      <c r="R2832" s="9" t="s">
        <v>8322</v>
      </c>
      <c r="S2832" t="s">
        <v>8323</v>
      </c>
      <c r="T2832" s="13">
        <f t="shared" si="223"/>
        <v>41758.839675925927</v>
      </c>
      <c r="U2832" s="13">
        <f t="shared" si="224"/>
        <v>41771.165972222225</v>
      </c>
    </row>
    <row r="2833" spans="1:21" ht="43.5" x14ac:dyDescent="0.3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>
        <f t="shared" si="220"/>
        <v>110.66666666666667</v>
      </c>
      <c r="P2833">
        <f t="shared" si="221"/>
        <v>111</v>
      </c>
      <c r="Q2833" s="16">
        <f t="shared" si="222"/>
        <v>63.846153846153847</v>
      </c>
      <c r="R2833" s="9" t="s">
        <v>8322</v>
      </c>
      <c r="S2833" t="s">
        <v>8323</v>
      </c>
      <c r="T2833" s="13">
        <f t="shared" si="223"/>
        <v>42171.824884259258</v>
      </c>
      <c r="U2833" s="13">
        <f t="shared" si="224"/>
        <v>42201.824884259258</v>
      </c>
    </row>
    <row r="2834" spans="1:21" ht="58" x14ac:dyDescent="0.3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>
        <f t="shared" si="220"/>
        <v>114.71959999999999</v>
      </c>
      <c r="P2834">
        <f t="shared" si="221"/>
        <v>115</v>
      </c>
      <c r="Q2834" s="16">
        <f t="shared" si="222"/>
        <v>30.189368421052631</v>
      </c>
      <c r="R2834" s="9" t="s">
        <v>8322</v>
      </c>
      <c r="S2834" t="s">
        <v>8323</v>
      </c>
      <c r="T2834" s="13">
        <f t="shared" si="223"/>
        <v>41938.709421296298</v>
      </c>
      <c r="U2834" s="13">
        <f t="shared" si="224"/>
        <v>41966.916666666672</v>
      </c>
    </row>
    <row r="2835" spans="1:21" x14ac:dyDescent="0.3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>
        <f t="shared" si="220"/>
        <v>108.25925925925925</v>
      </c>
      <c r="P2835">
        <f t="shared" si="221"/>
        <v>109</v>
      </c>
      <c r="Q2835" s="16">
        <f t="shared" si="222"/>
        <v>83.51428571428572</v>
      </c>
      <c r="R2835" s="9" t="s">
        <v>8322</v>
      </c>
      <c r="S2835" t="s">
        <v>8323</v>
      </c>
      <c r="T2835" s="13">
        <f t="shared" si="223"/>
        <v>42268.127696759257</v>
      </c>
      <c r="U2835" s="13">
        <f t="shared" si="224"/>
        <v>42288.083333333328</v>
      </c>
    </row>
    <row r="2836" spans="1:21" ht="43.5" x14ac:dyDescent="0.3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>
        <f t="shared" si="220"/>
        <v>170</v>
      </c>
      <c r="P2836">
        <f t="shared" si="221"/>
        <v>170</v>
      </c>
      <c r="Q2836" s="16">
        <f t="shared" si="222"/>
        <v>64.761904761904759</v>
      </c>
      <c r="R2836" s="9" t="s">
        <v>8322</v>
      </c>
      <c r="S2836" t="s">
        <v>8323</v>
      </c>
      <c r="T2836" s="13">
        <f t="shared" si="223"/>
        <v>42019.959837962961</v>
      </c>
      <c r="U2836" s="13">
        <f t="shared" si="224"/>
        <v>42034.959837962961</v>
      </c>
    </row>
    <row r="2837" spans="1:21" ht="43.5" x14ac:dyDescent="0.3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>
        <f t="shared" si="220"/>
        <v>187.09899999999999</v>
      </c>
      <c r="P2837">
        <f t="shared" si="221"/>
        <v>188</v>
      </c>
      <c r="Q2837" s="16">
        <f t="shared" si="222"/>
        <v>20.118172043010752</v>
      </c>
      <c r="R2837" s="9" t="s">
        <v>8322</v>
      </c>
      <c r="S2837" t="s">
        <v>8323</v>
      </c>
      <c r="T2837" s="13">
        <f t="shared" si="223"/>
        <v>42313.703900462962</v>
      </c>
      <c r="U2837" s="13">
        <f t="shared" si="224"/>
        <v>42343</v>
      </c>
    </row>
    <row r="2838" spans="1:21" ht="58" x14ac:dyDescent="0.3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>
        <f t="shared" si="220"/>
        <v>107.77777777777777</v>
      </c>
      <c r="P2838">
        <f t="shared" si="221"/>
        <v>108</v>
      </c>
      <c r="Q2838" s="16">
        <f t="shared" si="222"/>
        <v>44.090909090909093</v>
      </c>
      <c r="R2838" s="9" t="s">
        <v>8322</v>
      </c>
      <c r="S2838" t="s">
        <v>8323</v>
      </c>
      <c r="T2838" s="13">
        <f t="shared" si="223"/>
        <v>42746.261782407411</v>
      </c>
      <c r="U2838" s="13">
        <f t="shared" si="224"/>
        <v>42784.207638888889</v>
      </c>
    </row>
    <row r="2839" spans="1:21" ht="58" x14ac:dyDescent="0.3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>
        <f t="shared" si="220"/>
        <v>100</v>
      </c>
      <c r="P2839">
        <f t="shared" si="221"/>
        <v>100</v>
      </c>
      <c r="Q2839" s="16">
        <f t="shared" si="222"/>
        <v>40.476190476190474</v>
      </c>
      <c r="R2839" s="9" t="s">
        <v>8322</v>
      </c>
      <c r="S2839" t="s">
        <v>8323</v>
      </c>
      <c r="T2839" s="13">
        <f t="shared" si="223"/>
        <v>42307.908379629633</v>
      </c>
      <c r="U2839" s="13">
        <f t="shared" si="224"/>
        <v>42347.950046296297</v>
      </c>
    </row>
    <row r="2840" spans="1:21" ht="43.5" x14ac:dyDescent="0.3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>
        <f t="shared" si="220"/>
        <v>120.24999999999999</v>
      </c>
      <c r="P2840">
        <f t="shared" si="221"/>
        <v>121</v>
      </c>
      <c r="Q2840" s="16">
        <f t="shared" si="222"/>
        <v>44.537037037037038</v>
      </c>
      <c r="R2840" s="9" t="s">
        <v>8322</v>
      </c>
      <c r="S2840" t="s">
        <v>8323</v>
      </c>
      <c r="T2840" s="13">
        <f t="shared" si="223"/>
        <v>41842.607592592591</v>
      </c>
      <c r="U2840" s="13">
        <f t="shared" si="224"/>
        <v>41864.916666666664</v>
      </c>
    </row>
    <row r="2841" spans="1:21" ht="43.5" x14ac:dyDescent="0.3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>
        <f t="shared" si="220"/>
        <v>111.42857142857143</v>
      </c>
      <c r="P2841">
        <f t="shared" si="221"/>
        <v>112</v>
      </c>
      <c r="Q2841" s="16">
        <f t="shared" si="222"/>
        <v>125.80645161290323</v>
      </c>
      <c r="R2841" s="9" t="s">
        <v>8322</v>
      </c>
      <c r="S2841" t="s">
        <v>8323</v>
      </c>
      <c r="T2841" s="13">
        <f t="shared" si="223"/>
        <v>41853.240208333329</v>
      </c>
      <c r="U2841" s="13">
        <f t="shared" si="224"/>
        <v>41876.207638888889</v>
      </c>
    </row>
    <row r="2842" spans="1:21" ht="58" x14ac:dyDescent="0.3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>
        <f t="shared" si="220"/>
        <v>104</v>
      </c>
      <c r="P2842">
        <f t="shared" si="221"/>
        <v>104</v>
      </c>
      <c r="Q2842" s="16">
        <f t="shared" si="222"/>
        <v>19.696969696969695</v>
      </c>
      <c r="R2842" s="9" t="s">
        <v>8322</v>
      </c>
      <c r="S2842" t="s">
        <v>8323</v>
      </c>
      <c r="T2842" s="13">
        <f t="shared" si="223"/>
        <v>42060.035636574074</v>
      </c>
      <c r="U2842" s="13">
        <f t="shared" si="224"/>
        <v>42081.708333333328</v>
      </c>
    </row>
    <row r="2843" spans="1:21" ht="58" x14ac:dyDescent="0.3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>
        <f t="shared" si="220"/>
        <v>1</v>
      </c>
      <c r="P2843">
        <f t="shared" si="221"/>
        <v>1</v>
      </c>
      <c r="Q2843" s="16">
        <f t="shared" si="222"/>
        <v>10</v>
      </c>
      <c r="R2843" s="9" t="s">
        <v>8322</v>
      </c>
      <c r="S2843" t="s">
        <v>8323</v>
      </c>
      <c r="T2843" s="13">
        <f t="shared" si="223"/>
        <v>42291.739548611105</v>
      </c>
      <c r="U2843" s="13">
        <f t="shared" si="224"/>
        <v>42351.781215277777</v>
      </c>
    </row>
    <row r="2844" spans="1:21" ht="43.5" x14ac:dyDescent="0.3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>
        <f t="shared" si="220"/>
        <v>0</v>
      </c>
      <c r="P2844">
        <f t="shared" si="221"/>
        <v>0</v>
      </c>
      <c r="Q2844" s="16" t="e">
        <f t="shared" si="222"/>
        <v>#DIV/0!</v>
      </c>
      <c r="R2844" s="9" t="s">
        <v>8322</v>
      </c>
      <c r="S2844" t="s">
        <v>8323</v>
      </c>
      <c r="T2844" s="13">
        <f t="shared" si="223"/>
        <v>41784.952488425923</v>
      </c>
      <c r="U2844" s="13">
        <f t="shared" si="224"/>
        <v>41811.458333333336</v>
      </c>
    </row>
    <row r="2845" spans="1:21" ht="43.5" x14ac:dyDescent="0.3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>
        <f t="shared" si="220"/>
        <v>0</v>
      </c>
      <c r="P2845">
        <f t="shared" si="221"/>
        <v>0</v>
      </c>
      <c r="Q2845" s="16" t="e">
        <f t="shared" si="222"/>
        <v>#DIV/0!</v>
      </c>
      <c r="R2845" s="9" t="s">
        <v>8322</v>
      </c>
      <c r="S2845" t="s">
        <v>8323</v>
      </c>
      <c r="T2845" s="13">
        <f t="shared" si="223"/>
        <v>42492.737847222219</v>
      </c>
      <c r="U2845" s="13">
        <f t="shared" si="224"/>
        <v>42534.166666666672</v>
      </c>
    </row>
    <row r="2846" spans="1:21" ht="43.5" x14ac:dyDescent="0.3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>
        <f t="shared" si="220"/>
        <v>5.4545454545454541</v>
      </c>
      <c r="P2846">
        <f t="shared" si="221"/>
        <v>6</v>
      </c>
      <c r="Q2846" s="16">
        <f t="shared" si="222"/>
        <v>30</v>
      </c>
      <c r="R2846" s="9" t="s">
        <v>8322</v>
      </c>
      <c r="S2846" t="s">
        <v>8323</v>
      </c>
      <c r="T2846" s="13">
        <f t="shared" si="223"/>
        <v>42709.546064814815</v>
      </c>
      <c r="U2846" s="13">
        <f t="shared" si="224"/>
        <v>42739.546064814815</v>
      </c>
    </row>
    <row r="2847" spans="1:21" ht="43.5" x14ac:dyDescent="0.3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>
        <f t="shared" si="220"/>
        <v>31.546666666666667</v>
      </c>
      <c r="P2847">
        <f t="shared" si="221"/>
        <v>32</v>
      </c>
      <c r="Q2847" s="16">
        <f t="shared" si="222"/>
        <v>60.666666666666664</v>
      </c>
      <c r="R2847" s="9" t="s">
        <v>8322</v>
      </c>
      <c r="S2847" t="s">
        <v>8323</v>
      </c>
      <c r="T2847" s="13">
        <f t="shared" si="223"/>
        <v>42103.016585648147</v>
      </c>
      <c r="U2847" s="13">
        <f t="shared" si="224"/>
        <v>42163.016585648147</v>
      </c>
    </row>
    <row r="2848" spans="1:21" ht="58" x14ac:dyDescent="0.3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>
        <f t="shared" si="220"/>
        <v>0</v>
      </c>
      <c r="P2848">
        <f t="shared" si="221"/>
        <v>0</v>
      </c>
      <c r="Q2848" s="16" t="e">
        <f t="shared" si="222"/>
        <v>#DIV/0!</v>
      </c>
      <c r="R2848" s="9" t="s">
        <v>8322</v>
      </c>
      <c r="S2848" t="s">
        <v>8323</v>
      </c>
      <c r="T2848" s="13">
        <f t="shared" si="223"/>
        <v>42108.692060185189</v>
      </c>
      <c r="U2848" s="13">
        <f t="shared" si="224"/>
        <v>42153.692060185189</v>
      </c>
    </row>
    <row r="2849" spans="1:21" ht="43.5" x14ac:dyDescent="0.3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>
        <f t="shared" si="220"/>
        <v>0</v>
      </c>
      <c r="P2849">
        <f t="shared" si="221"/>
        <v>0</v>
      </c>
      <c r="Q2849" s="16" t="e">
        <f t="shared" si="222"/>
        <v>#DIV/0!</v>
      </c>
      <c r="R2849" s="9" t="s">
        <v>8322</v>
      </c>
      <c r="S2849" t="s">
        <v>8323</v>
      </c>
      <c r="T2849" s="13">
        <f t="shared" si="223"/>
        <v>42453.806307870371</v>
      </c>
      <c r="U2849" s="13">
        <f t="shared" si="224"/>
        <v>42513.806307870371</v>
      </c>
    </row>
    <row r="2850" spans="1:21" ht="58" x14ac:dyDescent="0.3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>
        <f t="shared" si="220"/>
        <v>0.2</v>
      </c>
      <c r="P2850">
        <f t="shared" si="221"/>
        <v>1</v>
      </c>
      <c r="Q2850" s="16">
        <f t="shared" si="222"/>
        <v>23.333333333333332</v>
      </c>
      <c r="R2850" s="9" t="s">
        <v>8322</v>
      </c>
      <c r="S2850" t="s">
        <v>8323</v>
      </c>
      <c r="T2850" s="13">
        <f t="shared" si="223"/>
        <v>42123.648831018523</v>
      </c>
      <c r="U2850" s="13">
        <f t="shared" si="224"/>
        <v>42153.648831018523</v>
      </c>
    </row>
    <row r="2851" spans="1:21" ht="43.5" x14ac:dyDescent="0.3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>
        <f t="shared" si="220"/>
        <v>1</v>
      </c>
      <c r="P2851">
        <f t="shared" si="221"/>
        <v>1</v>
      </c>
      <c r="Q2851" s="16">
        <f t="shared" si="222"/>
        <v>5</v>
      </c>
      <c r="R2851" s="9" t="s">
        <v>8322</v>
      </c>
      <c r="S2851" t="s">
        <v>8323</v>
      </c>
      <c r="T2851" s="13">
        <f t="shared" si="223"/>
        <v>42453.428240740745</v>
      </c>
      <c r="U2851" s="13">
        <f t="shared" si="224"/>
        <v>42483.428240740745</v>
      </c>
    </row>
    <row r="2852" spans="1:21" ht="43.5" x14ac:dyDescent="0.3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>
        <f t="shared" si="220"/>
        <v>3.8875000000000002</v>
      </c>
      <c r="P2852">
        <f t="shared" si="221"/>
        <v>4</v>
      </c>
      <c r="Q2852" s="16">
        <f t="shared" si="222"/>
        <v>23.923076923076923</v>
      </c>
      <c r="R2852" s="9" t="s">
        <v>8322</v>
      </c>
      <c r="S2852" t="s">
        <v>8323</v>
      </c>
      <c r="T2852" s="13">
        <f t="shared" si="223"/>
        <v>41858.007071759261</v>
      </c>
      <c r="U2852" s="13">
        <f t="shared" si="224"/>
        <v>41888.007071759261</v>
      </c>
    </row>
    <row r="2853" spans="1:21" ht="43.5" x14ac:dyDescent="0.3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>
        <f t="shared" si="220"/>
        <v>0</v>
      </c>
      <c r="P2853">
        <f t="shared" si="221"/>
        <v>0</v>
      </c>
      <c r="Q2853" s="16" t="e">
        <f t="shared" si="222"/>
        <v>#DIV/0!</v>
      </c>
      <c r="R2853" s="9" t="s">
        <v>8322</v>
      </c>
      <c r="S2853" t="s">
        <v>8323</v>
      </c>
      <c r="T2853" s="13">
        <f t="shared" si="223"/>
        <v>42390.002650462964</v>
      </c>
      <c r="U2853" s="13">
        <f t="shared" si="224"/>
        <v>42398.970138888893</v>
      </c>
    </row>
    <row r="2854" spans="1:21" ht="43.5" x14ac:dyDescent="0.3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>
        <f t="shared" si="220"/>
        <v>1.9</v>
      </c>
      <c r="P2854">
        <f t="shared" si="221"/>
        <v>2</v>
      </c>
      <c r="Q2854" s="16">
        <f t="shared" si="222"/>
        <v>15.833333333333334</v>
      </c>
      <c r="R2854" s="9" t="s">
        <v>8322</v>
      </c>
      <c r="S2854" t="s">
        <v>8323</v>
      </c>
      <c r="T2854" s="13">
        <f t="shared" si="223"/>
        <v>41781.045173611114</v>
      </c>
      <c r="U2854" s="13">
        <f t="shared" si="224"/>
        <v>41811.045173611114</v>
      </c>
    </row>
    <row r="2855" spans="1:21" ht="43.5" x14ac:dyDescent="0.3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>
        <f t="shared" si="220"/>
        <v>0</v>
      </c>
      <c r="P2855">
        <f t="shared" si="221"/>
        <v>0</v>
      </c>
      <c r="Q2855" s="16" t="e">
        <f t="shared" si="222"/>
        <v>#DIV/0!</v>
      </c>
      <c r="R2855" s="9" t="s">
        <v>8322</v>
      </c>
      <c r="S2855" t="s">
        <v>8323</v>
      </c>
      <c r="T2855" s="13">
        <f t="shared" si="223"/>
        <v>41836.190937499996</v>
      </c>
      <c r="U2855" s="13">
        <f t="shared" si="224"/>
        <v>41896.190937499996</v>
      </c>
    </row>
    <row r="2856" spans="1:21" ht="43.5" x14ac:dyDescent="0.3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>
        <f t="shared" si="220"/>
        <v>41.699999999999996</v>
      </c>
      <c r="P2856">
        <f t="shared" si="221"/>
        <v>42</v>
      </c>
      <c r="Q2856" s="16">
        <f t="shared" si="222"/>
        <v>29.785714285714285</v>
      </c>
      <c r="R2856" s="9" t="s">
        <v>8322</v>
      </c>
      <c r="S2856" t="s">
        <v>8323</v>
      </c>
      <c r="T2856" s="13">
        <f t="shared" si="223"/>
        <v>42111.71665509259</v>
      </c>
      <c r="U2856" s="13">
        <f t="shared" si="224"/>
        <v>42131.71665509259</v>
      </c>
    </row>
    <row r="2857" spans="1:21" ht="58" x14ac:dyDescent="0.3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>
        <f t="shared" si="220"/>
        <v>50</v>
      </c>
      <c r="P2857">
        <f t="shared" si="221"/>
        <v>50</v>
      </c>
      <c r="Q2857" s="16">
        <f t="shared" si="222"/>
        <v>60</v>
      </c>
      <c r="R2857" s="9" t="s">
        <v>8322</v>
      </c>
      <c r="S2857" t="s">
        <v>8323</v>
      </c>
      <c r="T2857" s="13">
        <f t="shared" si="223"/>
        <v>42370.007766203707</v>
      </c>
      <c r="U2857" s="13">
        <f t="shared" si="224"/>
        <v>42398.981944444444</v>
      </c>
    </row>
    <row r="2858" spans="1:21" ht="43.5" x14ac:dyDescent="0.3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>
        <f t="shared" si="220"/>
        <v>4.8666666666666663</v>
      </c>
      <c r="P2858">
        <f t="shared" si="221"/>
        <v>5</v>
      </c>
      <c r="Q2858" s="16">
        <f t="shared" si="222"/>
        <v>24.333333333333332</v>
      </c>
      <c r="R2858" s="9" t="s">
        <v>8322</v>
      </c>
      <c r="S2858" t="s">
        <v>8323</v>
      </c>
      <c r="T2858" s="13">
        <f t="shared" si="223"/>
        <v>42165.037581018521</v>
      </c>
      <c r="U2858" s="13">
        <f t="shared" si="224"/>
        <v>42224.898611111115</v>
      </c>
    </row>
    <row r="2859" spans="1:21" ht="58" x14ac:dyDescent="0.3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>
        <f t="shared" si="220"/>
        <v>19.736842105263158</v>
      </c>
      <c r="P2859">
        <f t="shared" si="221"/>
        <v>20</v>
      </c>
      <c r="Q2859" s="16">
        <f t="shared" si="222"/>
        <v>500</v>
      </c>
      <c r="R2859" s="9" t="s">
        <v>8322</v>
      </c>
      <c r="S2859" t="s">
        <v>8323</v>
      </c>
      <c r="T2859" s="13">
        <f t="shared" si="223"/>
        <v>42726.920081018514</v>
      </c>
      <c r="U2859" s="13">
        <f t="shared" si="224"/>
        <v>42786.75</v>
      </c>
    </row>
    <row r="2860" spans="1:21" ht="43.5" x14ac:dyDescent="0.3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>
        <f t="shared" si="220"/>
        <v>0</v>
      </c>
      <c r="P2860">
        <f t="shared" si="221"/>
        <v>0</v>
      </c>
      <c r="Q2860" s="16" t="e">
        <f t="shared" si="222"/>
        <v>#DIV/0!</v>
      </c>
      <c r="R2860" s="9" t="s">
        <v>8322</v>
      </c>
      <c r="S2860" t="s">
        <v>8323</v>
      </c>
      <c r="T2860" s="13">
        <f t="shared" si="223"/>
        <v>41954.545081018514</v>
      </c>
      <c r="U2860" s="13">
        <f t="shared" si="224"/>
        <v>41978.477777777778</v>
      </c>
    </row>
    <row r="2861" spans="1:21" ht="43.5" x14ac:dyDescent="0.3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>
        <f t="shared" si="220"/>
        <v>1.7500000000000002</v>
      </c>
      <c r="P2861">
        <f t="shared" si="221"/>
        <v>2</v>
      </c>
      <c r="Q2861" s="16">
        <f t="shared" si="222"/>
        <v>35</v>
      </c>
      <c r="R2861" s="9" t="s">
        <v>8322</v>
      </c>
      <c r="S2861" t="s">
        <v>8323</v>
      </c>
      <c r="T2861" s="13">
        <f t="shared" si="223"/>
        <v>42233.362314814818</v>
      </c>
      <c r="U2861" s="13">
        <f t="shared" si="224"/>
        <v>42293.362314814818</v>
      </c>
    </row>
    <row r="2862" spans="1:21" ht="58" x14ac:dyDescent="0.3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>
        <f t="shared" si="220"/>
        <v>6.65</v>
      </c>
      <c r="P2862">
        <f t="shared" si="221"/>
        <v>7</v>
      </c>
      <c r="Q2862" s="16">
        <f t="shared" si="222"/>
        <v>29.555555555555557</v>
      </c>
      <c r="R2862" s="9" t="s">
        <v>8322</v>
      </c>
      <c r="S2862" t="s">
        <v>8323</v>
      </c>
      <c r="T2862" s="13">
        <f t="shared" si="223"/>
        <v>42480.800648148142</v>
      </c>
      <c r="U2862" s="13">
        <f t="shared" si="224"/>
        <v>42540.800648148142</v>
      </c>
    </row>
    <row r="2863" spans="1:21" ht="43.5" x14ac:dyDescent="0.3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>
        <f t="shared" si="220"/>
        <v>32</v>
      </c>
      <c r="P2863">
        <f t="shared" si="221"/>
        <v>32</v>
      </c>
      <c r="Q2863" s="16">
        <f t="shared" si="222"/>
        <v>26.666666666666668</v>
      </c>
      <c r="R2863" s="9" t="s">
        <v>8322</v>
      </c>
      <c r="S2863" t="s">
        <v>8323</v>
      </c>
      <c r="T2863" s="13">
        <f t="shared" si="223"/>
        <v>42257.590833333335</v>
      </c>
      <c r="U2863" s="13">
        <f t="shared" si="224"/>
        <v>42271.590833333335</v>
      </c>
    </row>
    <row r="2864" spans="1:21" ht="43.5" x14ac:dyDescent="0.3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>
        <f t="shared" si="220"/>
        <v>0.43307086614173229</v>
      </c>
      <c r="P2864">
        <f t="shared" si="221"/>
        <v>1</v>
      </c>
      <c r="Q2864" s="16">
        <f t="shared" si="222"/>
        <v>18.333333333333332</v>
      </c>
      <c r="R2864" s="9" t="s">
        <v>8322</v>
      </c>
      <c r="S2864" t="s">
        <v>8323</v>
      </c>
      <c r="T2864" s="13">
        <f t="shared" si="223"/>
        <v>41784.789687500001</v>
      </c>
      <c r="U2864" s="13">
        <f t="shared" si="224"/>
        <v>41814.789687500001</v>
      </c>
    </row>
    <row r="2865" spans="1:21" ht="43.5" x14ac:dyDescent="0.3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>
        <f t="shared" si="220"/>
        <v>0.04</v>
      </c>
      <c r="P2865">
        <f t="shared" si="221"/>
        <v>1</v>
      </c>
      <c r="Q2865" s="16">
        <f t="shared" si="222"/>
        <v>20</v>
      </c>
      <c r="R2865" s="9" t="s">
        <v>8322</v>
      </c>
      <c r="S2865" t="s">
        <v>8323</v>
      </c>
      <c r="T2865" s="13">
        <f t="shared" si="223"/>
        <v>41831.675034722226</v>
      </c>
      <c r="U2865" s="13">
        <f t="shared" si="224"/>
        <v>41891.675034722226</v>
      </c>
    </row>
    <row r="2866" spans="1:21" x14ac:dyDescent="0.3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>
        <f t="shared" si="220"/>
        <v>1.6</v>
      </c>
      <c r="P2866">
        <f t="shared" si="221"/>
        <v>2</v>
      </c>
      <c r="Q2866" s="16">
        <f t="shared" si="222"/>
        <v>13.333333333333334</v>
      </c>
      <c r="R2866" s="9" t="s">
        <v>8322</v>
      </c>
      <c r="S2866" t="s">
        <v>8323</v>
      </c>
      <c r="T2866" s="13">
        <f t="shared" si="223"/>
        <v>42172.613506944443</v>
      </c>
      <c r="U2866" s="13">
        <f t="shared" si="224"/>
        <v>42202.554166666669</v>
      </c>
    </row>
    <row r="2867" spans="1:21" ht="43.5" x14ac:dyDescent="0.3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>
        <f t="shared" si="220"/>
        <v>0</v>
      </c>
      <c r="P2867">
        <f t="shared" si="221"/>
        <v>0</v>
      </c>
      <c r="Q2867" s="16" t="e">
        <f t="shared" si="222"/>
        <v>#DIV/0!</v>
      </c>
      <c r="R2867" s="9" t="s">
        <v>8322</v>
      </c>
      <c r="S2867" t="s">
        <v>8323</v>
      </c>
      <c r="T2867" s="13">
        <f t="shared" si="223"/>
        <v>41950.114108796297</v>
      </c>
      <c r="U2867" s="13">
        <f t="shared" si="224"/>
        <v>42010.114108796297</v>
      </c>
    </row>
    <row r="2868" spans="1:21" ht="43.5" x14ac:dyDescent="0.3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>
        <f t="shared" si="220"/>
        <v>0.89999999999999991</v>
      </c>
      <c r="P2868">
        <f t="shared" si="221"/>
        <v>1</v>
      </c>
      <c r="Q2868" s="16">
        <f t="shared" si="222"/>
        <v>22.5</v>
      </c>
      <c r="R2868" s="9" t="s">
        <v>8322</v>
      </c>
      <c r="S2868" t="s">
        <v>8323</v>
      </c>
      <c r="T2868" s="13">
        <f t="shared" si="223"/>
        <v>42627.955104166671</v>
      </c>
      <c r="U2868" s="13">
        <f t="shared" si="224"/>
        <v>42657.916666666672</v>
      </c>
    </row>
    <row r="2869" spans="1:21" ht="58" x14ac:dyDescent="0.3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>
        <f t="shared" si="220"/>
        <v>20.16</v>
      </c>
      <c r="P2869">
        <f t="shared" si="221"/>
        <v>21</v>
      </c>
      <c r="Q2869" s="16">
        <f t="shared" si="222"/>
        <v>50.4</v>
      </c>
      <c r="R2869" s="9" t="s">
        <v>8322</v>
      </c>
      <c r="S2869" t="s">
        <v>8323</v>
      </c>
      <c r="T2869" s="13">
        <f t="shared" si="223"/>
        <v>42531.195277777777</v>
      </c>
      <c r="U2869" s="13">
        <f t="shared" si="224"/>
        <v>42555.166666666672</v>
      </c>
    </row>
    <row r="2870" spans="1:21" ht="58" x14ac:dyDescent="0.3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>
        <f t="shared" si="220"/>
        <v>42.011733333333332</v>
      </c>
      <c r="P2870">
        <f t="shared" si="221"/>
        <v>43</v>
      </c>
      <c r="Q2870" s="16">
        <f t="shared" si="222"/>
        <v>105.02933333333334</v>
      </c>
      <c r="R2870" s="9" t="s">
        <v>8322</v>
      </c>
      <c r="S2870" t="s">
        <v>8323</v>
      </c>
      <c r="T2870" s="13">
        <f t="shared" si="223"/>
        <v>42618.827013888891</v>
      </c>
      <c r="U2870" s="13">
        <f t="shared" si="224"/>
        <v>42648.827013888891</v>
      </c>
    </row>
    <row r="2871" spans="1:21" ht="58" x14ac:dyDescent="0.3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>
        <f t="shared" si="220"/>
        <v>0.88500000000000001</v>
      </c>
      <c r="P2871">
        <f t="shared" si="221"/>
        <v>1</v>
      </c>
      <c r="Q2871" s="16">
        <f t="shared" si="222"/>
        <v>35.4</v>
      </c>
      <c r="R2871" s="9" t="s">
        <v>8322</v>
      </c>
      <c r="S2871" t="s">
        <v>8323</v>
      </c>
      <c r="T2871" s="13">
        <f t="shared" si="223"/>
        <v>42540.593530092592</v>
      </c>
      <c r="U2871" s="13">
        <f t="shared" si="224"/>
        <v>42570.593530092592</v>
      </c>
    </row>
    <row r="2872" spans="1:21" ht="58" x14ac:dyDescent="0.3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>
        <f t="shared" si="220"/>
        <v>15</v>
      </c>
      <c r="P2872">
        <f t="shared" si="221"/>
        <v>15</v>
      </c>
      <c r="Q2872" s="16">
        <f t="shared" si="222"/>
        <v>83.333333333333329</v>
      </c>
      <c r="R2872" s="9" t="s">
        <v>8322</v>
      </c>
      <c r="S2872" t="s">
        <v>8323</v>
      </c>
      <c r="T2872" s="13">
        <f t="shared" si="223"/>
        <v>41746.189409722225</v>
      </c>
      <c r="U2872" s="13">
        <f t="shared" si="224"/>
        <v>41776.189409722225</v>
      </c>
    </row>
    <row r="2873" spans="1:21" ht="43.5" x14ac:dyDescent="0.3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>
        <f t="shared" si="220"/>
        <v>4.67</v>
      </c>
      <c r="P2873">
        <f t="shared" si="221"/>
        <v>5</v>
      </c>
      <c r="Q2873" s="16">
        <f t="shared" si="222"/>
        <v>35.92307692307692</v>
      </c>
      <c r="R2873" s="9" t="s">
        <v>8322</v>
      </c>
      <c r="S2873" t="s">
        <v>8323</v>
      </c>
      <c r="T2873" s="13">
        <f t="shared" si="223"/>
        <v>41974.738576388889</v>
      </c>
      <c r="U2873" s="13">
        <f t="shared" si="224"/>
        <v>41994.738576388889</v>
      </c>
    </row>
    <row r="2874" spans="1:21" ht="43.5" x14ac:dyDescent="0.3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>
        <f t="shared" si="220"/>
        <v>0</v>
      </c>
      <c r="P2874">
        <f t="shared" si="221"/>
        <v>0</v>
      </c>
      <c r="Q2874" s="16" t="e">
        <f t="shared" si="222"/>
        <v>#DIV/0!</v>
      </c>
      <c r="R2874" s="9" t="s">
        <v>8322</v>
      </c>
      <c r="S2874" t="s">
        <v>8323</v>
      </c>
      <c r="T2874" s="13">
        <f t="shared" si="223"/>
        <v>42115.11618055556</v>
      </c>
      <c r="U2874" s="13">
        <f t="shared" si="224"/>
        <v>42175.11618055556</v>
      </c>
    </row>
    <row r="2875" spans="1:21" ht="58" x14ac:dyDescent="0.3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>
        <f t="shared" si="220"/>
        <v>38.119999999999997</v>
      </c>
      <c r="P2875">
        <f t="shared" si="221"/>
        <v>39</v>
      </c>
      <c r="Q2875" s="16">
        <f t="shared" si="222"/>
        <v>119.125</v>
      </c>
      <c r="R2875" s="9" t="s">
        <v>8322</v>
      </c>
      <c r="S2875" t="s">
        <v>8323</v>
      </c>
      <c r="T2875" s="13">
        <f t="shared" si="223"/>
        <v>42002.817488425921</v>
      </c>
      <c r="U2875" s="13">
        <f t="shared" si="224"/>
        <v>42032.817488425921</v>
      </c>
    </row>
    <row r="2876" spans="1:21" ht="43.5" x14ac:dyDescent="0.3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>
        <f t="shared" si="220"/>
        <v>5.42</v>
      </c>
      <c r="P2876">
        <f t="shared" si="221"/>
        <v>6</v>
      </c>
      <c r="Q2876" s="16">
        <f t="shared" si="222"/>
        <v>90.333333333333329</v>
      </c>
      <c r="R2876" s="9" t="s">
        <v>8322</v>
      </c>
      <c r="S2876" t="s">
        <v>8323</v>
      </c>
      <c r="T2876" s="13">
        <f t="shared" si="223"/>
        <v>42722.84474537037</v>
      </c>
      <c r="U2876" s="13">
        <f t="shared" si="224"/>
        <v>42752.84474537037</v>
      </c>
    </row>
    <row r="2877" spans="1:21" ht="43.5" x14ac:dyDescent="0.3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>
        <f t="shared" si="220"/>
        <v>3.4999999999999996E-2</v>
      </c>
      <c r="P2877">
        <f t="shared" si="221"/>
        <v>1</v>
      </c>
      <c r="Q2877" s="16">
        <f t="shared" si="222"/>
        <v>2.3333333333333335</v>
      </c>
      <c r="R2877" s="9" t="s">
        <v>8322</v>
      </c>
      <c r="S2877" t="s">
        <v>8323</v>
      </c>
      <c r="T2877" s="13">
        <f t="shared" si="223"/>
        <v>42465.128391203703</v>
      </c>
      <c r="U2877" s="13">
        <f t="shared" si="224"/>
        <v>42495.128391203703</v>
      </c>
    </row>
    <row r="2878" spans="1:21" ht="43.5" x14ac:dyDescent="0.3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>
        <f t="shared" si="220"/>
        <v>0</v>
      </c>
      <c r="P2878">
        <f t="shared" si="221"/>
        <v>0</v>
      </c>
      <c r="Q2878" s="16" t="e">
        <f t="shared" si="222"/>
        <v>#DIV/0!</v>
      </c>
      <c r="R2878" s="9" t="s">
        <v>8322</v>
      </c>
      <c r="S2878" t="s">
        <v>8323</v>
      </c>
      <c r="T2878" s="13">
        <f t="shared" si="223"/>
        <v>42171.743969907402</v>
      </c>
      <c r="U2878" s="13">
        <f t="shared" si="224"/>
        <v>42201.743969907402</v>
      </c>
    </row>
    <row r="2879" spans="1:21" ht="43.5" x14ac:dyDescent="0.3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>
        <f t="shared" si="220"/>
        <v>10.833333333333334</v>
      </c>
      <c r="P2879">
        <f t="shared" si="221"/>
        <v>11</v>
      </c>
      <c r="Q2879" s="16">
        <f t="shared" si="222"/>
        <v>108.33333333333333</v>
      </c>
      <c r="R2879" s="9" t="s">
        <v>8322</v>
      </c>
      <c r="S2879" t="s">
        <v>8323</v>
      </c>
      <c r="T2879" s="13">
        <f t="shared" si="223"/>
        <v>42672.955138888887</v>
      </c>
      <c r="U2879" s="13">
        <f t="shared" si="224"/>
        <v>42704.708333333328</v>
      </c>
    </row>
    <row r="2880" spans="1:21" ht="43.5" x14ac:dyDescent="0.3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>
        <f t="shared" si="220"/>
        <v>2.1</v>
      </c>
      <c r="P2880">
        <f t="shared" si="221"/>
        <v>3</v>
      </c>
      <c r="Q2880" s="16">
        <f t="shared" si="222"/>
        <v>15.75</v>
      </c>
      <c r="R2880" s="9" t="s">
        <v>8322</v>
      </c>
      <c r="S2880" t="s">
        <v>8323</v>
      </c>
      <c r="T2880" s="13">
        <f t="shared" si="223"/>
        <v>42128.615682870368</v>
      </c>
      <c r="U2880" s="13">
        <f t="shared" si="224"/>
        <v>42188.615682870368</v>
      </c>
    </row>
    <row r="2881" spans="1:21" ht="43.5" x14ac:dyDescent="0.3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>
        <f t="shared" si="220"/>
        <v>0.2589285714285714</v>
      </c>
      <c r="P2881">
        <f t="shared" si="221"/>
        <v>1</v>
      </c>
      <c r="Q2881" s="16">
        <f t="shared" si="222"/>
        <v>29</v>
      </c>
      <c r="R2881" s="9" t="s">
        <v>8322</v>
      </c>
      <c r="S2881" t="s">
        <v>8323</v>
      </c>
      <c r="T2881" s="13">
        <f t="shared" si="223"/>
        <v>42359.725243055553</v>
      </c>
      <c r="U2881" s="13">
        <f t="shared" si="224"/>
        <v>42389.725243055553</v>
      </c>
    </row>
    <row r="2882" spans="1:21" ht="43.5" x14ac:dyDescent="0.3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>
        <f t="shared" si="220"/>
        <v>23.333333333333332</v>
      </c>
      <c r="P2882">
        <f t="shared" si="221"/>
        <v>24</v>
      </c>
      <c r="Q2882" s="16">
        <f t="shared" si="222"/>
        <v>96.551724137931032</v>
      </c>
      <c r="R2882" s="9" t="s">
        <v>8322</v>
      </c>
      <c r="S2882" t="s">
        <v>8323</v>
      </c>
      <c r="T2882" s="13">
        <f t="shared" si="223"/>
        <v>42192.905694444446</v>
      </c>
      <c r="U2882" s="13">
        <f t="shared" si="224"/>
        <v>42236.711805555555</v>
      </c>
    </row>
    <row r="2883" spans="1:21" ht="43.5" x14ac:dyDescent="0.3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>
        <f t="shared" ref="O2883:O2946" si="225">((E2883)/(D2883))*100</f>
        <v>0</v>
      </c>
      <c r="P2883">
        <f t="shared" ref="P2883:P2946" si="226">ROUNDUP(O2883,0)</f>
        <v>0</v>
      </c>
      <c r="Q2883" s="16" t="e">
        <f t="shared" ref="Q2883:Q2946" si="227">E2883/L2883</f>
        <v>#DIV/0!</v>
      </c>
      <c r="R2883" s="9" t="s">
        <v>8322</v>
      </c>
      <c r="S2883" t="s">
        <v>8323</v>
      </c>
      <c r="T2883" s="13">
        <f t="shared" ref="T2883:T2946" si="228">(((J2883/60)/60)/24)+DATE(1970,1,1)</f>
        <v>41916.597638888888</v>
      </c>
      <c r="U2883" s="13">
        <f t="shared" ref="U2883:U2946" si="229">(((I2883/60)/60)/24)+DATE(1970,1,1)</f>
        <v>41976.639305555553</v>
      </c>
    </row>
    <row r="2884" spans="1:21" ht="58" x14ac:dyDescent="0.3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>
        <f t="shared" si="225"/>
        <v>33.6</v>
      </c>
      <c r="P2884">
        <f t="shared" si="226"/>
        <v>34</v>
      </c>
      <c r="Q2884" s="16">
        <f t="shared" si="227"/>
        <v>63</v>
      </c>
      <c r="R2884" s="9" t="s">
        <v>8322</v>
      </c>
      <c r="S2884" t="s">
        <v>8323</v>
      </c>
      <c r="T2884" s="13">
        <f t="shared" si="228"/>
        <v>42461.596273148149</v>
      </c>
      <c r="U2884" s="13">
        <f t="shared" si="229"/>
        <v>42491.596273148149</v>
      </c>
    </row>
    <row r="2885" spans="1:21" ht="58" x14ac:dyDescent="0.3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>
        <f t="shared" si="225"/>
        <v>19.079999999999998</v>
      </c>
      <c r="P2885">
        <f t="shared" si="226"/>
        <v>20</v>
      </c>
      <c r="Q2885" s="16">
        <f t="shared" si="227"/>
        <v>381.6</v>
      </c>
      <c r="R2885" s="9" t="s">
        <v>8322</v>
      </c>
      <c r="S2885" t="s">
        <v>8323</v>
      </c>
      <c r="T2885" s="13">
        <f t="shared" si="228"/>
        <v>42370.90320601852</v>
      </c>
      <c r="U2885" s="13">
        <f t="shared" si="229"/>
        <v>42406.207638888889</v>
      </c>
    </row>
    <row r="2886" spans="1:21" ht="29" x14ac:dyDescent="0.3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>
        <f t="shared" si="225"/>
        <v>0.41111111111111115</v>
      </c>
      <c r="P2886">
        <f t="shared" si="226"/>
        <v>1</v>
      </c>
      <c r="Q2886" s="16">
        <f t="shared" si="227"/>
        <v>46.25</v>
      </c>
      <c r="R2886" s="9" t="s">
        <v>8322</v>
      </c>
      <c r="S2886" t="s">
        <v>8323</v>
      </c>
      <c r="T2886" s="13">
        <f t="shared" si="228"/>
        <v>41948.727256944447</v>
      </c>
      <c r="U2886" s="13">
        <f t="shared" si="229"/>
        <v>41978.727256944447</v>
      </c>
    </row>
    <row r="2887" spans="1:21" ht="29" x14ac:dyDescent="0.3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>
        <f t="shared" si="225"/>
        <v>32.5</v>
      </c>
      <c r="P2887">
        <f t="shared" si="226"/>
        <v>33</v>
      </c>
      <c r="Q2887" s="16">
        <f t="shared" si="227"/>
        <v>26</v>
      </c>
      <c r="R2887" s="9" t="s">
        <v>8322</v>
      </c>
      <c r="S2887" t="s">
        <v>8323</v>
      </c>
      <c r="T2887" s="13">
        <f t="shared" si="228"/>
        <v>42047.07640046296</v>
      </c>
      <c r="U2887" s="13">
        <f t="shared" si="229"/>
        <v>42077.034733796296</v>
      </c>
    </row>
    <row r="2888" spans="1:21" ht="43.5" x14ac:dyDescent="0.3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>
        <f t="shared" si="225"/>
        <v>5</v>
      </c>
      <c r="P2888">
        <f t="shared" si="226"/>
        <v>5</v>
      </c>
      <c r="Q2888" s="16">
        <f t="shared" si="227"/>
        <v>10</v>
      </c>
      <c r="R2888" s="9" t="s">
        <v>8322</v>
      </c>
      <c r="S2888" t="s">
        <v>8323</v>
      </c>
      <c r="T2888" s="13">
        <f t="shared" si="228"/>
        <v>42261.632916666669</v>
      </c>
      <c r="U2888" s="13">
        <f t="shared" si="229"/>
        <v>42266.165972222225</v>
      </c>
    </row>
    <row r="2889" spans="1:21" ht="43.5" x14ac:dyDescent="0.3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>
        <f t="shared" si="225"/>
        <v>0.16666666666666669</v>
      </c>
      <c r="P2889">
        <f t="shared" si="226"/>
        <v>1</v>
      </c>
      <c r="Q2889" s="16">
        <f t="shared" si="227"/>
        <v>5</v>
      </c>
      <c r="R2889" s="9" t="s">
        <v>8322</v>
      </c>
      <c r="S2889" t="s">
        <v>8323</v>
      </c>
      <c r="T2889" s="13">
        <f t="shared" si="228"/>
        <v>41985.427361111113</v>
      </c>
      <c r="U2889" s="13">
        <f t="shared" si="229"/>
        <v>42015.427361111113</v>
      </c>
    </row>
    <row r="2890" spans="1:21" ht="43.5" x14ac:dyDescent="0.3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>
        <f t="shared" si="225"/>
        <v>0</v>
      </c>
      <c r="P2890">
        <f t="shared" si="226"/>
        <v>0</v>
      </c>
      <c r="Q2890" s="16" t="e">
        <f t="shared" si="227"/>
        <v>#DIV/0!</v>
      </c>
      <c r="R2890" s="9" t="s">
        <v>8322</v>
      </c>
      <c r="S2890" t="s">
        <v>8323</v>
      </c>
      <c r="T2890" s="13">
        <f t="shared" si="228"/>
        <v>41922.535185185188</v>
      </c>
      <c r="U2890" s="13">
        <f t="shared" si="229"/>
        <v>41930.207638888889</v>
      </c>
    </row>
    <row r="2891" spans="1:21" ht="43.5" x14ac:dyDescent="0.3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>
        <f t="shared" si="225"/>
        <v>38.066666666666663</v>
      </c>
      <c r="P2891">
        <f t="shared" si="226"/>
        <v>39</v>
      </c>
      <c r="Q2891" s="16">
        <f t="shared" si="227"/>
        <v>81.571428571428569</v>
      </c>
      <c r="R2891" s="9" t="s">
        <v>8322</v>
      </c>
      <c r="S2891" t="s">
        <v>8323</v>
      </c>
      <c r="T2891" s="13">
        <f t="shared" si="228"/>
        <v>41850.863252314812</v>
      </c>
      <c r="U2891" s="13">
        <f t="shared" si="229"/>
        <v>41880.863252314812</v>
      </c>
    </row>
    <row r="2892" spans="1:21" ht="43.5" x14ac:dyDescent="0.3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>
        <f t="shared" si="225"/>
        <v>1.05</v>
      </c>
      <c r="P2892">
        <f t="shared" si="226"/>
        <v>2</v>
      </c>
      <c r="Q2892" s="16">
        <f t="shared" si="227"/>
        <v>7</v>
      </c>
      <c r="R2892" s="9" t="s">
        <v>8322</v>
      </c>
      <c r="S2892" t="s">
        <v>8323</v>
      </c>
      <c r="T2892" s="13">
        <f t="shared" si="228"/>
        <v>41831.742962962962</v>
      </c>
      <c r="U2892" s="13">
        <f t="shared" si="229"/>
        <v>41860.125</v>
      </c>
    </row>
    <row r="2893" spans="1:21" ht="43.5" x14ac:dyDescent="0.3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>
        <f t="shared" si="225"/>
        <v>2.73</v>
      </c>
      <c r="P2893">
        <f t="shared" si="226"/>
        <v>3</v>
      </c>
      <c r="Q2893" s="16">
        <f t="shared" si="227"/>
        <v>27.3</v>
      </c>
      <c r="R2893" s="9" t="s">
        <v>8322</v>
      </c>
      <c r="S2893" t="s">
        <v>8323</v>
      </c>
      <c r="T2893" s="13">
        <f t="shared" si="228"/>
        <v>42415.883425925931</v>
      </c>
      <c r="U2893" s="13">
        <f t="shared" si="229"/>
        <v>42475.84175925926</v>
      </c>
    </row>
    <row r="2894" spans="1:21" ht="43.5" x14ac:dyDescent="0.3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>
        <f t="shared" si="225"/>
        <v>9.0909090909090917</v>
      </c>
      <c r="P2894">
        <f t="shared" si="226"/>
        <v>10</v>
      </c>
      <c r="Q2894" s="16">
        <f t="shared" si="227"/>
        <v>29.411764705882351</v>
      </c>
      <c r="R2894" s="9" t="s">
        <v>8322</v>
      </c>
      <c r="S2894" t="s">
        <v>8323</v>
      </c>
      <c r="T2894" s="13">
        <f t="shared" si="228"/>
        <v>41869.714166666665</v>
      </c>
      <c r="U2894" s="13">
        <f t="shared" si="229"/>
        <v>41876.875</v>
      </c>
    </row>
    <row r="2895" spans="1:21" x14ac:dyDescent="0.3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>
        <f t="shared" si="225"/>
        <v>0.5</v>
      </c>
      <c r="P2895">
        <f t="shared" si="226"/>
        <v>1</v>
      </c>
      <c r="Q2895" s="16">
        <f t="shared" si="227"/>
        <v>12.5</v>
      </c>
      <c r="R2895" s="9" t="s">
        <v>8322</v>
      </c>
      <c r="S2895" t="s">
        <v>8323</v>
      </c>
      <c r="T2895" s="13">
        <f t="shared" si="228"/>
        <v>41953.773090277777</v>
      </c>
      <c r="U2895" s="13">
        <f t="shared" si="229"/>
        <v>42013.083333333328</v>
      </c>
    </row>
    <row r="2896" spans="1:21" ht="29" x14ac:dyDescent="0.3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>
        <f t="shared" si="225"/>
        <v>0</v>
      </c>
      <c r="P2896">
        <f t="shared" si="226"/>
        <v>0</v>
      </c>
      <c r="Q2896" s="16" t="e">
        <f t="shared" si="227"/>
        <v>#DIV/0!</v>
      </c>
      <c r="R2896" s="9" t="s">
        <v>8322</v>
      </c>
      <c r="S2896" t="s">
        <v>8323</v>
      </c>
      <c r="T2896" s="13">
        <f t="shared" si="228"/>
        <v>42037.986284722225</v>
      </c>
      <c r="U2896" s="13">
        <f t="shared" si="229"/>
        <v>42097.944618055553</v>
      </c>
    </row>
    <row r="2897" spans="1:21" ht="43.5" x14ac:dyDescent="0.3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>
        <f t="shared" si="225"/>
        <v>4.5999999999999996</v>
      </c>
      <c r="P2897">
        <f t="shared" si="226"/>
        <v>5</v>
      </c>
      <c r="Q2897" s="16">
        <f t="shared" si="227"/>
        <v>5.75</v>
      </c>
      <c r="R2897" s="9" t="s">
        <v>8322</v>
      </c>
      <c r="S2897" t="s">
        <v>8323</v>
      </c>
      <c r="T2897" s="13">
        <f t="shared" si="228"/>
        <v>41811.555462962962</v>
      </c>
      <c r="U2897" s="13">
        <f t="shared" si="229"/>
        <v>41812.875</v>
      </c>
    </row>
    <row r="2898" spans="1:21" ht="43.5" x14ac:dyDescent="0.3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>
        <f t="shared" si="225"/>
        <v>20.833333333333336</v>
      </c>
      <c r="P2898">
        <f t="shared" si="226"/>
        <v>21</v>
      </c>
      <c r="Q2898" s="16">
        <f t="shared" si="227"/>
        <v>52.083333333333336</v>
      </c>
      <c r="R2898" s="9" t="s">
        <v>8322</v>
      </c>
      <c r="S2898" t="s">
        <v>8323</v>
      </c>
      <c r="T2898" s="13">
        <f t="shared" si="228"/>
        <v>42701.908807870372</v>
      </c>
      <c r="U2898" s="13">
        <f t="shared" si="229"/>
        <v>42716.25</v>
      </c>
    </row>
    <row r="2899" spans="1:21" ht="43.5" x14ac:dyDescent="0.3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>
        <f t="shared" si="225"/>
        <v>4.583333333333333</v>
      </c>
      <c r="P2899">
        <f t="shared" si="226"/>
        <v>5</v>
      </c>
      <c r="Q2899" s="16">
        <f t="shared" si="227"/>
        <v>183.33333333333334</v>
      </c>
      <c r="R2899" s="9" t="s">
        <v>8322</v>
      </c>
      <c r="S2899" t="s">
        <v>8323</v>
      </c>
      <c r="T2899" s="13">
        <f t="shared" si="228"/>
        <v>42258.646504629629</v>
      </c>
      <c r="U2899" s="13">
        <f t="shared" si="229"/>
        <v>42288.645196759258</v>
      </c>
    </row>
    <row r="2900" spans="1:21" ht="43.5" x14ac:dyDescent="0.3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>
        <f t="shared" si="225"/>
        <v>4.2133333333333338</v>
      </c>
      <c r="P2900">
        <f t="shared" si="226"/>
        <v>5</v>
      </c>
      <c r="Q2900" s="16">
        <f t="shared" si="227"/>
        <v>26.333333333333332</v>
      </c>
      <c r="R2900" s="9" t="s">
        <v>8322</v>
      </c>
      <c r="S2900" t="s">
        <v>8323</v>
      </c>
      <c r="T2900" s="13">
        <f t="shared" si="228"/>
        <v>42278.664965277778</v>
      </c>
      <c r="U2900" s="13">
        <f t="shared" si="229"/>
        <v>42308.664965277778</v>
      </c>
    </row>
    <row r="2901" spans="1:21" ht="43.5" x14ac:dyDescent="0.3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>
        <f t="shared" si="225"/>
        <v>0</v>
      </c>
      <c r="P2901">
        <f t="shared" si="226"/>
        <v>0</v>
      </c>
      <c r="Q2901" s="16" t="e">
        <f t="shared" si="227"/>
        <v>#DIV/0!</v>
      </c>
      <c r="R2901" s="9" t="s">
        <v>8322</v>
      </c>
      <c r="S2901" t="s">
        <v>8323</v>
      </c>
      <c r="T2901" s="13">
        <f t="shared" si="228"/>
        <v>42515.078217592592</v>
      </c>
      <c r="U2901" s="13">
        <f t="shared" si="229"/>
        <v>42575.078217592592</v>
      </c>
    </row>
    <row r="2902" spans="1:21" ht="58" x14ac:dyDescent="0.3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>
        <f t="shared" si="225"/>
        <v>61.909090909090914</v>
      </c>
      <c r="P2902">
        <f t="shared" si="226"/>
        <v>62</v>
      </c>
      <c r="Q2902" s="16">
        <f t="shared" si="227"/>
        <v>486.42857142857144</v>
      </c>
      <c r="R2902" s="9" t="s">
        <v>8322</v>
      </c>
      <c r="S2902" t="s">
        <v>8323</v>
      </c>
      <c r="T2902" s="13">
        <f t="shared" si="228"/>
        <v>41830.234166666669</v>
      </c>
      <c r="U2902" s="13">
        <f t="shared" si="229"/>
        <v>41860.234166666669</v>
      </c>
    </row>
    <row r="2903" spans="1:21" ht="43.5" x14ac:dyDescent="0.3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>
        <f t="shared" si="225"/>
        <v>0.8</v>
      </c>
      <c r="P2903">
        <f t="shared" si="226"/>
        <v>1</v>
      </c>
      <c r="Q2903" s="16">
        <f t="shared" si="227"/>
        <v>3</v>
      </c>
      <c r="R2903" s="9" t="s">
        <v>8322</v>
      </c>
      <c r="S2903" t="s">
        <v>8323</v>
      </c>
      <c r="T2903" s="13">
        <f t="shared" si="228"/>
        <v>41982.904386574075</v>
      </c>
      <c r="U2903" s="13">
        <f t="shared" si="229"/>
        <v>42042.904386574075</v>
      </c>
    </row>
    <row r="2904" spans="1:21" ht="43.5" x14ac:dyDescent="0.3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>
        <f t="shared" si="225"/>
        <v>1.6666666666666666E-2</v>
      </c>
      <c r="P2904">
        <f t="shared" si="226"/>
        <v>1</v>
      </c>
      <c r="Q2904" s="16">
        <f t="shared" si="227"/>
        <v>25</v>
      </c>
      <c r="R2904" s="9" t="s">
        <v>8322</v>
      </c>
      <c r="S2904" t="s">
        <v>8323</v>
      </c>
      <c r="T2904" s="13">
        <f t="shared" si="228"/>
        <v>42210.439768518518</v>
      </c>
      <c r="U2904" s="13">
        <f t="shared" si="229"/>
        <v>42240.439768518518</v>
      </c>
    </row>
    <row r="2905" spans="1:21" ht="43.5" x14ac:dyDescent="0.3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>
        <f t="shared" si="225"/>
        <v>0.77999999999999992</v>
      </c>
      <c r="P2905">
        <f t="shared" si="226"/>
        <v>1</v>
      </c>
      <c r="Q2905" s="16">
        <f t="shared" si="227"/>
        <v>9.75</v>
      </c>
      <c r="R2905" s="9" t="s">
        <v>8322</v>
      </c>
      <c r="S2905" t="s">
        <v>8323</v>
      </c>
      <c r="T2905" s="13">
        <f t="shared" si="228"/>
        <v>42196.166874999995</v>
      </c>
      <c r="U2905" s="13">
        <f t="shared" si="229"/>
        <v>42256.166874999995</v>
      </c>
    </row>
    <row r="2906" spans="1:21" ht="43.5" x14ac:dyDescent="0.3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>
        <f t="shared" si="225"/>
        <v>5</v>
      </c>
      <c r="P2906">
        <f t="shared" si="226"/>
        <v>5</v>
      </c>
      <c r="Q2906" s="16">
        <f t="shared" si="227"/>
        <v>18.75</v>
      </c>
      <c r="R2906" s="9" t="s">
        <v>8322</v>
      </c>
      <c r="S2906" t="s">
        <v>8323</v>
      </c>
      <c r="T2906" s="13">
        <f t="shared" si="228"/>
        <v>41940.967951388891</v>
      </c>
      <c r="U2906" s="13">
        <f t="shared" si="229"/>
        <v>41952.5</v>
      </c>
    </row>
    <row r="2907" spans="1:21" ht="43.5" x14ac:dyDescent="0.3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>
        <f t="shared" si="225"/>
        <v>17.771428571428572</v>
      </c>
      <c r="P2907">
        <f t="shared" si="226"/>
        <v>18</v>
      </c>
      <c r="Q2907" s="16">
        <f t="shared" si="227"/>
        <v>36.588235294117645</v>
      </c>
      <c r="R2907" s="9" t="s">
        <v>8322</v>
      </c>
      <c r="S2907" t="s">
        <v>8323</v>
      </c>
      <c r="T2907" s="13">
        <f t="shared" si="228"/>
        <v>42606.056863425925</v>
      </c>
      <c r="U2907" s="13">
        <f t="shared" si="229"/>
        <v>42620.056863425925</v>
      </c>
    </row>
    <row r="2908" spans="1:21" ht="58" x14ac:dyDescent="0.3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>
        <f t="shared" si="225"/>
        <v>9.4166666666666661</v>
      </c>
      <c r="P2908">
        <f t="shared" si="226"/>
        <v>10</v>
      </c>
      <c r="Q2908" s="16">
        <f t="shared" si="227"/>
        <v>80.714285714285708</v>
      </c>
      <c r="R2908" s="9" t="s">
        <v>8322</v>
      </c>
      <c r="S2908" t="s">
        <v>8323</v>
      </c>
      <c r="T2908" s="13">
        <f t="shared" si="228"/>
        <v>42199.648912037039</v>
      </c>
      <c r="U2908" s="13">
        <f t="shared" si="229"/>
        <v>42217.041666666672</v>
      </c>
    </row>
    <row r="2909" spans="1:21" ht="43.5" x14ac:dyDescent="0.3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>
        <f t="shared" si="225"/>
        <v>0.08</v>
      </c>
      <c r="P2909">
        <f t="shared" si="226"/>
        <v>1</v>
      </c>
      <c r="Q2909" s="16">
        <f t="shared" si="227"/>
        <v>1</v>
      </c>
      <c r="R2909" s="9" t="s">
        <v>8322</v>
      </c>
      <c r="S2909" t="s">
        <v>8323</v>
      </c>
      <c r="T2909" s="13">
        <f t="shared" si="228"/>
        <v>42444.877743055549</v>
      </c>
      <c r="U2909" s="13">
        <f t="shared" si="229"/>
        <v>42504.877743055549</v>
      </c>
    </row>
    <row r="2910" spans="1:21" ht="58" x14ac:dyDescent="0.3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>
        <f t="shared" si="225"/>
        <v>2.75</v>
      </c>
      <c r="P2910">
        <f t="shared" si="226"/>
        <v>3</v>
      </c>
      <c r="Q2910" s="16">
        <f t="shared" si="227"/>
        <v>52.8</v>
      </c>
      <c r="R2910" s="9" t="s">
        <v>8322</v>
      </c>
      <c r="S2910" t="s">
        <v>8323</v>
      </c>
      <c r="T2910" s="13">
        <f t="shared" si="228"/>
        <v>42499.731701388882</v>
      </c>
      <c r="U2910" s="13">
        <f t="shared" si="229"/>
        <v>42529.731701388882</v>
      </c>
    </row>
    <row r="2911" spans="1:21" ht="58" x14ac:dyDescent="0.3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>
        <f t="shared" si="225"/>
        <v>1.1111111111111112E-2</v>
      </c>
      <c r="P2911">
        <f t="shared" si="226"/>
        <v>1</v>
      </c>
      <c r="Q2911" s="16">
        <f t="shared" si="227"/>
        <v>20</v>
      </c>
      <c r="R2911" s="9" t="s">
        <v>8322</v>
      </c>
      <c r="S2911" t="s">
        <v>8323</v>
      </c>
      <c r="T2911" s="13">
        <f t="shared" si="228"/>
        <v>41929.266215277778</v>
      </c>
      <c r="U2911" s="13">
        <f t="shared" si="229"/>
        <v>41968.823611111111</v>
      </c>
    </row>
    <row r="2912" spans="1:21" ht="43.5" x14ac:dyDescent="0.3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>
        <f t="shared" si="225"/>
        <v>3.3333333333333335E-3</v>
      </c>
      <c r="P2912">
        <f t="shared" si="226"/>
        <v>1</v>
      </c>
      <c r="Q2912" s="16">
        <f t="shared" si="227"/>
        <v>1</v>
      </c>
      <c r="R2912" s="9" t="s">
        <v>8322</v>
      </c>
      <c r="S2912" t="s">
        <v>8323</v>
      </c>
      <c r="T2912" s="13">
        <f t="shared" si="228"/>
        <v>42107.841284722221</v>
      </c>
      <c r="U2912" s="13">
        <f t="shared" si="229"/>
        <v>42167.841284722221</v>
      </c>
    </row>
    <row r="2913" spans="1:21" ht="58" x14ac:dyDescent="0.3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>
        <f t="shared" si="225"/>
        <v>36.5</v>
      </c>
      <c r="P2913">
        <f t="shared" si="226"/>
        <v>37</v>
      </c>
      <c r="Q2913" s="16">
        <f t="shared" si="227"/>
        <v>46.928571428571431</v>
      </c>
      <c r="R2913" s="9" t="s">
        <v>8322</v>
      </c>
      <c r="S2913" t="s">
        <v>8323</v>
      </c>
      <c r="T2913" s="13">
        <f t="shared" si="228"/>
        <v>42142.768819444449</v>
      </c>
      <c r="U2913" s="13">
        <f t="shared" si="229"/>
        <v>42182.768819444449</v>
      </c>
    </row>
    <row r="2914" spans="1:21" ht="43.5" x14ac:dyDescent="0.3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>
        <f t="shared" si="225"/>
        <v>14.058171745152354</v>
      </c>
      <c r="P2914">
        <f t="shared" si="226"/>
        <v>15</v>
      </c>
      <c r="Q2914" s="16">
        <f t="shared" si="227"/>
        <v>78.07692307692308</v>
      </c>
      <c r="R2914" s="9" t="s">
        <v>8322</v>
      </c>
      <c r="S2914" t="s">
        <v>8323</v>
      </c>
      <c r="T2914" s="13">
        <f t="shared" si="228"/>
        <v>42354.131643518514</v>
      </c>
      <c r="U2914" s="13">
        <f t="shared" si="229"/>
        <v>42384.131643518514</v>
      </c>
    </row>
    <row r="2915" spans="1:21" ht="43.5" x14ac:dyDescent="0.3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>
        <f t="shared" si="225"/>
        <v>0.02</v>
      </c>
      <c r="P2915">
        <f t="shared" si="226"/>
        <v>1</v>
      </c>
      <c r="Q2915" s="16">
        <f t="shared" si="227"/>
        <v>1</v>
      </c>
      <c r="R2915" s="9" t="s">
        <v>8322</v>
      </c>
      <c r="S2915" t="s">
        <v>8323</v>
      </c>
      <c r="T2915" s="13">
        <f t="shared" si="228"/>
        <v>41828.922905092593</v>
      </c>
      <c r="U2915" s="13">
        <f t="shared" si="229"/>
        <v>41888.922905092593</v>
      </c>
    </row>
    <row r="2916" spans="1:21" ht="29" x14ac:dyDescent="0.3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>
        <f t="shared" si="225"/>
        <v>4.0000000000000001E-3</v>
      </c>
      <c r="P2916">
        <f t="shared" si="226"/>
        <v>1</v>
      </c>
      <c r="Q2916" s="16">
        <f t="shared" si="227"/>
        <v>1</v>
      </c>
      <c r="R2916" s="9" t="s">
        <v>8322</v>
      </c>
      <c r="S2916" t="s">
        <v>8323</v>
      </c>
      <c r="T2916" s="13">
        <f t="shared" si="228"/>
        <v>42017.907337962963</v>
      </c>
      <c r="U2916" s="13">
        <f t="shared" si="229"/>
        <v>42077.865671296298</v>
      </c>
    </row>
    <row r="2917" spans="1:21" ht="43.5" x14ac:dyDescent="0.3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>
        <f t="shared" si="225"/>
        <v>61.1</v>
      </c>
      <c r="P2917">
        <f t="shared" si="226"/>
        <v>62</v>
      </c>
      <c r="Q2917" s="16">
        <f t="shared" si="227"/>
        <v>203.66666666666666</v>
      </c>
      <c r="R2917" s="9" t="s">
        <v>8322</v>
      </c>
      <c r="S2917" t="s">
        <v>8323</v>
      </c>
      <c r="T2917" s="13">
        <f t="shared" si="228"/>
        <v>42415.398032407407</v>
      </c>
      <c r="U2917" s="13">
        <f t="shared" si="229"/>
        <v>42445.356365740736</v>
      </c>
    </row>
    <row r="2918" spans="1:21" ht="43.5" x14ac:dyDescent="0.3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>
        <f t="shared" si="225"/>
        <v>7.8378378378378386</v>
      </c>
      <c r="P2918">
        <f t="shared" si="226"/>
        <v>8</v>
      </c>
      <c r="Q2918" s="16">
        <f t="shared" si="227"/>
        <v>20.714285714285715</v>
      </c>
      <c r="R2918" s="9" t="s">
        <v>8322</v>
      </c>
      <c r="S2918" t="s">
        <v>8323</v>
      </c>
      <c r="T2918" s="13">
        <f t="shared" si="228"/>
        <v>41755.476724537039</v>
      </c>
      <c r="U2918" s="13">
        <f t="shared" si="229"/>
        <v>41778.476724537039</v>
      </c>
    </row>
    <row r="2919" spans="1:21" ht="43.5" x14ac:dyDescent="0.3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>
        <f t="shared" si="225"/>
        <v>21.85</v>
      </c>
      <c r="P2919">
        <f t="shared" si="226"/>
        <v>22</v>
      </c>
      <c r="Q2919" s="16">
        <f t="shared" si="227"/>
        <v>48.555555555555557</v>
      </c>
      <c r="R2919" s="9" t="s">
        <v>8322</v>
      </c>
      <c r="S2919" t="s">
        <v>8323</v>
      </c>
      <c r="T2919" s="13">
        <f t="shared" si="228"/>
        <v>42245.234340277777</v>
      </c>
      <c r="U2919" s="13">
        <f t="shared" si="229"/>
        <v>42263.234340277777</v>
      </c>
    </row>
    <row r="2920" spans="1:21" ht="43.5" x14ac:dyDescent="0.3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>
        <f t="shared" si="225"/>
        <v>27.24</v>
      </c>
      <c r="P2920">
        <f t="shared" si="226"/>
        <v>28</v>
      </c>
      <c r="Q2920" s="16">
        <f t="shared" si="227"/>
        <v>68.099999999999994</v>
      </c>
      <c r="R2920" s="9" t="s">
        <v>8322</v>
      </c>
      <c r="S2920" t="s">
        <v>8323</v>
      </c>
      <c r="T2920" s="13">
        <f t="shared" si="228"/>
        <v>42278.629710648151</v>
      </c>
      <c r="U2920" s="13">
        <f t="shared" si="229"/>
        <v>42306.629710648151</v>
      </c>
    </row>
    <row r="2921" spans="1:21" ht="43.5" x14ac:dyDescent="0.3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>
        <f t="shared" si="225"/>
        <v>8.5</v>
      </c>
      <c r="P2921">
        <f t="shared" si="226"/>
        <v>9</v>
      </c>
      <c r="Q2921" s="16">
        <f t="shared" si="227"/>
        <v>8.5</v>
      </c>
      <c r="R2921" s="9" t="s">
        <v>8322</v>
      </c>
      <c r="S2921" t="s">
        <v>8323</v>
      </c>
      <c r="T2921" s="13">
        <f t="shared" si="228"/>
        <v>41826.61954861111</v>
      </c>
      <c r="U2921" s="13">
        <f t="shared" si="229"/>
        <v>41856.61954861111</v>
      </c>
    </row>
    <row r="2922" spans="1:21" ht="43.5" x14ac:dyDescent="0.3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>
        <f t="shared" si="225"/>
        <v>26.840000000000003</v>
      </c>
      <c r="P2922">
        <f t="shared" si="226"/>
        <v>27</v>
      </c>
      <c r="Q2922" s="16">
        <f t="shared" si="227"/>
        <v>51.615384615384613</v>
      </c>
      <c r="R2922" s="9" t="s">
        <v>8322</v>
      </c>
      <c r="S2922" t="s">
        <v>8323</v>
      </c>
      <c r="T2922" s="13">
        <f t="shared" si="228"/>
        <v>42058.792476851857</v>
      </c>
      <c r="U2922" s="13">
        <f t="shared" si="229"/>
        <v>42088.750810185185</v>
      </c>
    </row>
    <row r="2923" spans="1:21" ht="43.5" x14ac:dyDescent="0.3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>
        <f t="shared" si="225"/>
        <v>129</v>
      </c>
      <c r="P2923">
        <f t="shared" si="226"/>
        <v>129</v>
      </c>
      <c r="Q2923" s="16">
        <f t="shared" si="227"/>
        <v>43</v>
      </c>
      <c r="R2923" s="9" t="s">
        <v>8322</v>
      </c>
      <c r="S2923" t="s">
        <v>8364</v>
      </c>
      <c r="T2923" s="13">
        <f t="shared" si="228"/>
        <v>41877.886620370373</v>
      </c>
      <c r="U2923" s="13">
        <f t="shared" si="229"/>
        <v>41907.886620370373</v>
      </c>
    </row>
    <row r="2924" spans="1:21" ht="58" x14ac:dyDescent="0.3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>
        <f t="shared" si="225"/>
        <v>100</v>
      </c>
      <c r="P2924">
        <f t="shared" si="226"/>
        <v>100</v>
      </c>
      <c r="Q2924" s="16">
        <f t="shared" si="227"/>
        <v>83.333333333333329</v>
      </c>
      <c r="R2924" s="9" t="s">
        <v>8322</v>
      </c>
      <c r="S2924" t="s">
        <v>8364</v>
      </c>
      <c r="T2924" s="13">
        <f t="shared" si="228"/>
        <v>42097.874155092592</v>
      </c>
      <c r="U2924" s="13">
        <f t="shared" si="229"/>
        <v>42142.874155092592</v>
      </c>
    </row>
    <row r="2925" spans="1:21" ht="43.5" x14ac:dyDescent="0.3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>
        <f t="shared" si="225"/>
        <v>100</v>
      </c>
      <c r="P2925">
        <f t="shared" si="226"/>
        <v>100</v>
      </c>
      <c r="Q2925" s="16">
        <f t="shared" si="227"/>
        <v>30</v>
      </c>
      <c r="R2925" s="9" t="s">
        <v>8322</v>
      </c>
      <c r="S2925" t="s">
        <v>8364</v>
      </c>
      <c r="T2925" s="13">
        <f t="shared" si="228"/>
        <v>42013.15253472222</v>
      </c>
      <c r="U2925" s="13">
        <f t="shared" si="229"/>
        <v>42028.125</v>
      </c>
    </row>
    <row r="2926" spans="1:21" ht="43.5" x14ac:dyDescent="0.3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>
        <f t="shared" si="225"/>
        <v>103.2</v>
      </c>
      <c r="P2926">
        <f t="shared" si="226"/>
        <v>104</v>
      </c>
      <c r="Q2926" s="16">
        <f t="shared" si="227"/>
        <v>175.51020408163265</v>
      </c>
      <c r="R2926" s="9" t="s">
        <v>8322</v>
      </c>
      <c r="S2926" t="s">
        <v>8364</v>
      </c>
      <c r="T2926" s="13">
        <f t="shared" si="228"/>
        <v>42103.556828703702</v>
      </c>
      <c r="U2926" s="13">
        <f t="shared" si="229"/>
        <v>42133.165972222225</v>
      </c>
    </row>
    <row r="2927" spans="1:21" ht="43.5" x14ac:dyDescent="0.3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>
        <f t="shared" si="225"/>
        <v>102.44597777777777</v>
      </c>
      <c r="P2927">
        <f t="shared" si="226"/>
        <v>103</v>
      </c>
      <c r="Q2927" s="16">
        <f t="shared" si="227"/>
        <v>231.66175879396985</v>
      </c>
      <c r="R2927" s="9" t="s">
        <v>8322</v>
      </c>
      <c r="S2927" t="s">
        <v>8364</v>
      </c>
      <c r="T2927" s="13">
        <f t="shared" si="228"/>
        <v>41863.584120370368</v>
      </c>
      <c r="U2927" s="13">
        <f t="shared" si="229"/>
        <v>41893.584120370368</v>
      </c>
    </row>
    <row r="2928" spans="1:21" ht="43.5" x14ac:dyDescent="0.3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>
        <f t="shared" si="225"/>
        <v>125</v>
      </c>
      <c r="P2928">
        <f t="shared" si="226"/>
        <v>125</v>
      </c>
      <c r="Q2928" s="16">
        <f t="shared" si="227"/>
        <v>75</v>
      </c>
      <c r="R2928" s="9" t="s">
        <v>8322</v>
      </c>
      <c r="S2928" t="s">
        <v>8364</v>
      </c>
      <c r="T2928" s="13">
        <f t="shared" si="228"/>
        <v>42044.765960648147</v>
      </c>
      <c r="U2928" s="13">
        <f t="shared" si="229"/>
        <v>42058.765960648147</v>
      </c>
    </row>
    <row r="2929" spans="1:21" ht="43.5" x14ac:dyDescent="0.3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>
        <f t="shared" si="225"/>
        <v>130.83333333333334</v>
      </c>
      <c r="P2929">
        <f t="shared" si="226"/>
        <v>131</v>
      </c>
      <c r="Q2929" s="16">
        <f t="shared" si="227"/>
        <v>112.14285714285714</v>
      </c>
      <c r="R2929" s="9" t="s">
        <v>8322</v>
      </c>
      <c r="S2929" t="s">
        <v>8364</v>
      </c>
      <c r="T2929" s="13">
        <f t="shared" si="228"/>
        <v>41806.669317129628</v>
      </c>
      <c r="U2929" s="13">
        <f t="shared" si="229"/>
        <v>41835.208333333336</v>
      </c>
    </row>
    <row r="2930" spans="1:21" ht="29" x14ac:dyDescent="0.3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>
        <f t="shared" si="225"/>
        <v>100</v>
      </c>
      <c r="P2930">
        <f t="shared" si="226"/>
        <v>100</v>
      </c>
      <c r="Q2930" s="16">
        <f t="shared" si="227"/>
        <v>41.666666666666664</v>
      </c>
      <c r="R2930" s="9" t="s">
        <v>8322</v>
      </c>
      <c r="S2930" t="s">
        <v>8364</v>
      </c>
      <c r="T2930" s="13">
        <f t="shared" si="228"/>
        <v>42403.998217592598</v>
      </c>
      <c r="U2930" s="13">
        <f t="shared" si="229"/>
        <v>42433.998217592598</v>
      </c>
    </row>
    <row r="2931" spans="1:21" ht="43.5" x14ac:dyDescent="0.3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>
        <f t="shared" si="225"/>
        <v>102.06937499999999</v>
      </c>
      <c r="P2931">
        <f t="shared" si="226"/>
        <v>103</v>
      </c>
      <c r="Q2931" s="16">
        <f t="shared" si="227"/>
        <v>255.17343750000001</v>
      </c>
      <c r="R2931" s="9" t="s">
        <v>8322</v>
      </c>
      <c r="S2931" t="s">
        <v>8364</v>
      </c>
      <c r="T2931" s="13">
        <f t="shared" si="228"/>
        <v>41754.564328703702</v>
      </c>
      <c r="U2931" s="13">
        <f t="shared" si="229"/>
        <v>41784.564328703702</v>
      </c>
    </row>
    <row r="2932" spans="1:21" ht="43.5" x14ac:dyDescent="0.3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>
        <f t="shared" si="225"/>
        <v>100.92000000000002</v>
      </c>
      <c r="P2932">
        <f t="shared" si="226"/>
        <v>101</v>
      </c>
      <c r="Q2932" s="16">
        <f t="shared" si="227"/>
        <v>162.7741935483871</v>
      </c>
      <c r="R2932" s="9" t="s">
        <v>8322</v>
      </c>
      <c r="S2932" t="s">
        <v>8364</v>
      </c>
      <c r="T2932" s="13">
        <f t="shared" si="228"/>
        <v>42101.584074074075</v>
      </c>
      <c r="U2932" s="13">
        <f t="shared" si="229"/>
        <v>42131.584074074075</v>
      </c>
    </row>
    <row r="2933" spans="1:21" ht="58" x14ac:dyDescent="0.3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>
        <f t="shared" si="225"/>
        <v>106</v>
      </c>
      <c r="P2933">
        <f t="shared" si="226"/>
        <v>106</v>
      </c>
      <c r="Q2933" s="16">
        <f t="shared" si="227"/>
        <v>88.333333333333329</v>
      </c>
      <c r="R2933" s="9" t="s">
        <v>8322</v>
      </c>
      <c r="S2933" t="s">
        <v>8364</v>
      </c>
      <c r="T2933" s="13">
        <f t="shared" si="228"/>
        <v>41872.291238425925</v>
      </c>
      <c r="U2933" s="13">
        <f t="shared" si="229"/>
        <v>41897.255555555559</v>
      </c>
    </row>
    <row r="2934" spans="1:21" ht="43.5" x14ac:dyDescent="0.3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>
        <f t="shared" si="225"/>
        <v>105.0967741935484</v>
      </c>
      <c r="P2934">
        <f t="shared" si="226"/>
        <v>106</v>
      </c>
      <c r="Q2934" s="16">
        <f t="shared" si="227"/>
        <v>85.736842105263165</v>
      </c>
      <c r="R2934" s="9" t="s">
        <v>8322</v>
      </c>
      <c r="S2934" t="s">
        <v>8364</v>
      </c>
      <c r="T2934" s="13">
        <f t="shared" si="228"/>
        <v>42025.164780092593</v>
      </c>
      <c r="U2934" s="13">
        <f t="shared" si="229"/>
        <v>42056.458333333328</v>
      </c>
    </row>
    <row r="2935" spans="1:21" ht="58" x14ac:dyDescent="0.3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>
        <f t="shared" si="225"/>
        <v>102.76</v>
      </c>
      <c r="P2935">
        <f t="shared" si="226"/>
        <v>103</v>
      </c>
      <c r="Q2935" s="16">
        <f t="shared" si="227"/>
        <v>47.574074074074076</v>
      </c>
      <c r="R2935" s="9" t="s">
        <v>8322</v>
      </c>
      <c r="S2935" t="s">
        <v>8364</v>
      </c>
      <c r="T2935" s="13">
        <f t="shared" si="228"/>
        <v>42495.956631944442</v>
      </c>
      <c r="U2935" s="13">
        <f t="shared" si="229"/>
        <v>42525.956631944442</v>
      </c>
    </row>
    <row r="2936" spans="1:21" ht="43.5" x14ac:dyDescent="0.3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>
        <f t="shared" si="225"/>
        <v>108</v>
      </c>
      <c r="P2936">
        <f t="shared" si="226"/>
        <v>108</v>
      </c>
      <c r="Q2936" s="16">
        <f t="shared" si="227"/>
        <v>72.972972972972968</v>
      </c>
      <c r="R2936" s="9" t="s">
        <v>8322</v>
      </c>
      <c r="S2936" t="s">
        <v>8364</v>
      </c>
      <c r="T2936" s="13">
        <f t="shared" si="228"/>
        <v>41775.636157407411</v>
      </c>
      <c r="U2936" s="13">
        <f t="shared" si="229"/>
        <v>41805.636157407411</v>
      </c>
    </row>
    <row r="2937" spans="1:21" ht="43.5" x14ac:dyDescent="0.3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>
        <f t="shared" si="225"/>
        <v>100.88571428571429</v>
      </c>
      <c r="P2937">
        <f t="shared" si="226"/>
        <v>101</v>
      </c>
      <c r="Q2937" s="16">
        <f t="shared" si="227"/>
        <v>90.538461538461533</v>
      </c>
      <c r="R2937" s="9" t="s">
        <v>8322</v>
      </c>
      <c r="S2937" t="s">
        <v>8364</v>
      </c>
      <c r="T2937" s="13">
        <f t="shared" si="228"/>
        <v>42553.583425925928</v>
      </c>
      <c r="U2937" s="13">
        <f t="shared" si="229"/>
        <v>42611.708333333328</v>
      </c>
    </row>
    <row r="2938" spans="1:21" ht="43.5" x14ac:dyDescent="0.3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>
        <f t="shared" si="225"/>
        <v>128</v>
      </c>
      <c r="P2938">
        <f t="shared" si="226"/>
        <v>128</v>
      </c>
      <c r="Q2938" s="16">
        <f t="shared" si="227"/>
        <v>37.647058823529413</v>
      </c>
      <c r="R2938" s="9" t="s">
        <v>8322</v>
      </c>
      <c r="S2938" t="s">
        <v>8364</v>
      </c>
      <c r="T2938" s="13">
        <f t="shared" si="228"/>
        <v>41912.650729166664</v>
      </c>
      <c r="U2938" s="13">
        <f t="shared" si="229"/>
        <v>41925.207638888889</v>
      </c>
    </row>
    <row r="2939" spans="1:21" ht="29" x14ac:dyDescent="0.3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>
        <f t="shared" si="225"/>
        <v>133.33333333333331</v>
      </c>
      <c r="P2939">
        <f t="shared" si="226"/>
        <v>134</v>
      </c>
      <c r="Q2939" s="16">
        <f t="shared" si="227"/>
        <v>36.363636363636367</v>
      </c>
      <c r="R2939" s="9" t="s">
        <v>8322</v>
      </c>
      <c r="S2939" t="s">
        <v>8364</v>
      </c>
      <c r="T2939" s="13">
        <f t="shared" si="228"/>
        <v>41803.457326388889</v>
      </c>
      <c r="U2939" s="13">
        <f t="shared" si="229"/>
        <v>41833.457326388889</v>
      </c>
    </row>
    <row r="2940" spans="1:21" ht="43.5" x14ac:dyDescent="0.3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>
        <f t="shared" si="225"/>
        <v>101.375</v>
      </c>
      <c r="P2940">
        <f t="shared" si="226"/>
        <v>102</v>
      </c>
      <c r="Q2940" s="16">
        <f t="shared" si="227"/>
        <v>126.71875</v>
      </c>
      <c r="R2940" s="9" t="s">
        <v>8322</v>
      </c>
      <c r="S2940" t="s">
        <v>8364</v>
      </c>
      <c r="T2940" s="13">
        <f t="shared" si="228"/>
        <v>42004.703865740739</v>
      </c>
      <c r="U2940" s="13">
        <f t="shared" si="229"/>
        <v>42034.703865740739</v>
      </c>
    </row>
    <row r="2941" spans="1:21" ht="43.5" x14ac:dyDescent="0.3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>
        <f t="shared" si="225"/>
        <v>102.875</v>
      </c>
      <c r="P2941">
        <f t="shared" si="226"/>
        <v>103</v>
      </c>
      <c r="Q2941" s="16">
        <f t="shared" si="227"/>
        <v>329.2</v>
      </c>
      <c r="R2941" s="9" t="s">
        <v>8322</v>
      </c>
      <c r="S2941" t="s">
        <v>8364</v>
      </c>
      <c r="T2941" s="13">
        <f t="shared" si="228"/>
        <v>41845.809166666666</v>
      </c>
      <c r="U2941" s="13">
        <f t="shared" si="229"/>
        <v>41879.041666666664</v>
      </c>
    </row>
    <row r="2942" spans="1:21" ht="43.5" x14ac:dyDescent="0.3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>
        <f t="shared" si="225"/>
        <v>107.24000000000001</v>
      </c>
      <c r="P2942">
        <f t="shared" si="226"/>
        <v>108</v>
      </c>
      <c r="Q2942" s="16">
        <f t="shared" si="227"/>
        <v>81.242424242424249</v>
      </c>
      <c r="R2942" s="9" t="s">
        <v>8322</v>
      </c>
      <c r="S2942" t="s">
        <v>8364</v>
      </c>
      <c r="T2942" s="13">
        <f t="shared" si="228"/>
        <v>41982.773356481484</v>
      </c>
      <c r="U2942" s="13">
        <f t="shared" si="229"/>
        <v>42022.773356481484</v>
      </c>
    </row>
    <row r="2943" spans="1:21" ht="43.5" x14ac:dyDescent="0.3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>
        <f t="shared" si="225"/>
        <v>4.0000000000000001E-3</v>
      </c>
      <c r="P2943">
        <f t="shared" si="226"/>
        <v>1</v>
      </c>
      <c r="Q2943" s="16">
        <f t="shared" si="227"/>
        <v>1</v>
      </c>
      <c r="R2943" s="9" t="s">
        <v>8322</v>
      </c>
      <c r="S2943" t="s">
        <v>8362</v>
      </c>
      <c r="T2943" s="13">
        <f t="shared" si="228"/>
        <v>42034.960127314815</v>
      </c>
      <c r="U2943" s="13">
        <f t="shared" si="229"/>
        <v>42064.960127314815</v>
      </c>
    </row>
    <row r="2944" spans="1:21" ht="43.5" x14ac:dyDescent="0.3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>
        <f t="shared" si="225"/>
        <v>20.424999999999997</v>
      </c>
      <c r="P2944">
        <f t="shared" si="226"/>
        <v>21</v>
      </c>
      <c r="Q2944" s="16">
        <f t="shared" si="227"/>
        <v>202.22772277227722</v>
      </c>
      <c r="R2944" s="9" t="s">
        <v>8322</v>
      </c>
      <c r="S2944" t="s">
        <v>8362</v>
      </c>
      <c r="T2944" s="13">
        <f t="shared" si="228"/>
        <v>42334.803923611107</v>
      </c>
      <c r="U2944" s="13">
        <f t="shared" si="229"/>
        <v>42354.845833333333</v>
      </c>
    </row>
    <row r="2945" spans="1:21" ht="43.5" x14ac:dyDescent="0.3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>
        <f t="shared" si="225"/>
        <v>0</v>
      </c>
      <c r="P2945">
        <f t="shared" si="226"/>
        <v>0</v>
      </c>
      <c r="Q2945" s="16" t="e">
        <f t="shared" si="227"/>
        <v>#DIV/0!</v>
      </c>
      <c r="R2945" s="9" t="s">
        <v>8322</v>
      </c>
      <c r="S2945" t="s">
        <v>8362</v>
      </c>
      <c r="T2945" s="13">
        <f t="shared" si="228"/>
        <v>42077.129398148143</v>
      </c>
      <c r="U2945" s="13">
        <f t="shared" si="229"/>
        <v>42107.129398148143</v>
      </c>
    </row>
    <row r="2946" spans="1:21" ht="43.5" x14ac:dyDescent="0.3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>
        <f t="shared" si="225"/>
        <v>1</v>
      </c>
      <c r="P2946">
        <f t="shared" si="226"/>
        <v>1</v>
      </c>
      <c r="Q2946" s="16">
        <f t="shared" si="227"/>
        <v>100</v>
      </c>
      <c r="R2946" s="9" t="s">
        <v>8322</v>
      </c>
      <c r="S2946" t="s">
        <v>8362</v>
      </c>
      <c r="T2946" s="13">
        <f t="shared" si="228"/>
        <v>42132.9143287037</v>
      </c>
      <c r="U2946" s="13">
        <f t="shared" si="229"/>
        <v>42162.9143287037</v>
      </c>
    </row>
    <row r="2947" spans="1:21" ht="58" x14ac:dyDescent="0.3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>
        <f t="shared" ref="O2947:O3010" si="230">((E2947)/(D2947))*100</f>
        <v>0</v>
      </c>
      <c r="P2947">
        <f t="shared" ref="P2947:P3010" si="231">ROUNDUP(O2947,0)</f>
        <v>0</v>
      </c>
      <c r="Q2947" s="16" t="e">
        <f t="shared" ref="Q2947:Q3010" si="232">E2947/L2947</f>
        <v>#DIV/0!</v>
      </c>
      <c r="R2947" s="9" t="s">
        <v>8322</v>
      </c>
      <c r="S2947" t="s">
        <v>8362</v>
      </c>
      <c r="T2947" s="13">
        <f t="shared" ref="T2947:T3010" si="233">(((J2947/60)/60)/24)+DATE(1970,1,1)</f>
        <v>42118.139583333337</v>
      </c>
      <c r="U2947" s="13">
        <f t="shared" ref="U2947:U3010" si="234">(((I2947/60)/60)/24)+DATE(1970,1,1)</f>
        <v>42148.139583333337</v>
      </c>
    </row>
    <row r="2948" spans="1:21" ht="43.5" x14ac:dyDescent="0.3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>
        <f t="shared" si="230"/>
        <v>0.1</v>
      </c>
      <c r="P2948">
        <f t="shared" si="231"/>
        <v>1</v>
      </c>
      <c r="Q2948" s="16">
        <f t="shared" si="232"/>
        <v>1</v>
      </c>
      <c r="R2948" s="9" t="s">
        <v>8322</v>
      </c>
      <c r="S2948" t="s">
        <v>8362</v>
      </c>
      <c r="T2948" s="13">
        <f t="shared" si="233"/>
        <v>42567.531157407408</v>
      </c>
      <c r="U2948" s="13">
        <f t="shared" si="234"/>
        <v>42597.531157407408</v>
      </c>
    </row>
    <row r="2949" spans="1:21" ht="58" x14ac:dyDescent="0.3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>
        <f t="shared" si="230"/>
        <v>4.2880000000000003</v>
      </c>
      <c r="P2949">
        <f t="shared" si="231"/>
        <v>5</v>
      </c>
      <c r="Q2949" s="16">
        <f t="shared" si="232"/>
        <v>82.461538461538467</v>
      </c>
      <c r="R2949" s="9" t="s">
        <v>8322</v>
      </c>
      <c r="S2949" t="s">
        <v>8362</v>
      </c>
      <c r="T2949" s="13">
        <f t="shared" si="233"/>
        <v>42649.562118055561</v>
      </c>
      <c r="U2949" s="13">
        <f t="shared" si="234"/>
        <v>42698.715972222228</v>
      </c>
    </row>
    <row r="2950" spans="1:21" ht="58" x14ac:dyDescent="0.3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>
        <f t="shared" si="230"/>
        <v>4.8000000000000004E-3</v>
      </c>
      <c r="P2950">
        <f t="shared" si="231"/>
        <v>1</v>
      </c>
      <c r="Q2950" s="16">
        <f t="shared" si="232"/>
        <v>2.6666666666666665</v>
      </c>
      <c r="R2950" s="9" t="s">
        <v>8322</v>
      </c>
      <c r="S2950" t="s">
        <v>8362</v>
      </c>
      <c r="T2950" s="13">
        <f t="shared" si="233"/>
        <v>42097.649224537032</v>
      </c>
      <c r="U2950" s="13">
        <f t="shared" si="234"/>
        <v>42157.649224537032</v>
      </c>
    </row>
    <row r="2951" spans="1:21" ht="43.5" x14ac:dyDescent="0.3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>
        <f t="shared" si="230"/>
        <v>2.5</v>
      </c>
      <c r="P2951">
        <f t="shared" si="231"/>
        <v>3</v>
      </c>
      <c r="Q2951" s="16">
        <f t="shared" si="232"/>
        <v>12.5</v>
      </c>
      <c r="R2951" s="9" t="s">
        <v>8322</v>
      </c>
      <c r="S2951" t="s">
        <v>8362</v>
      </c>
      <c r="T2951" s="13">
        <f t="shared" si="233"/>
        <v>42297.823113425926</v>
      </c>
      <c r="U2951" s="13">
        <f t="shared" si="234"/>
        <v>42327.864780092597</v>
      </c>
    </row>
    <row r="2952" spans="1:21" ht="43.5" x14ac:dyDescent="0.3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>
        <f t="shared" si="230"/>
        <v>0</v>
      </c>
      <c r="P2952">
        <f t="shared" si="231"/>
        <v>0</v>
      </c>
      <c r="Q2952" s="16" t="e">
        <f t="shared" si="232"/>
        <v>#DIV/0!</v>
      </c>
      <c r="R2952" s="9" t="s">
        <v>8322</v>
      </c>
      <c r="S2952" t="s">
        <v>8362</v>
      </c>
      <c r="T2952" s="13">
        <f t="shared" si="233"/>
        <v>42362.36518518519</v>
      </c>
      <c r="U2952" s="13">
        <f t="shared" si="234"/>
        <v>42392.36518518519</v>
      </c>
    </row>
    <row r="2953" spans="1:21" ht="58" x14ac:dyDescent="0.3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>
        <f t="shared" si="230"/>
        <v>2.1919999999999997</v>
      </c>
      <c r="P2953">
        <f t="shared" si="231"/>
        <v>3</v>
      </c>
      <c r="Q2953" s="16">
        <f t="shared" si="232"/>
        <v>18.896551724137932</v>
      </c>
      <c r="R2953" s="9" t="s">
        <v>8322</v>
      </c>
      <c r="S2953" t="s">
        <v>8362</v>
      </c>
      <c r="T2953" s="13">
        <f t="shared" si="233"/>
        <v>41872.802928240737</v>
      </c>
      <c r="U2953" s="13">
        <f t="shared" si="234"/>
        <v>41917.802928240737</v>
      </c>
    </row>
    <row r="2954" spans="1:21" ht="43.5" x14ac:dyDescent="0.3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>
        <f t="shared" si="230"/>
        <v>8.0250000000000004</v>
      </c>
      <c r="P2954">
        <f t="shared" si="231"/>
        <v>9</v>
      </c>
      <c r="Q2954" s="16">
        <f t="shared" si="232"/>
        <v>200.625</v>
      </c>
      <c r="R2954" s="9" t="s">
        <v>8322</v>
      </c>
      <c r="S2954" t="s">
        <v>8362</v>
      </c>
      <c r="T2954" s="13">
        <f t="shared" si="233"/>
        <v>42628.690266203703</v>
      </c>
      <c r="U2954" s="13">
        <f t="shared" si="234"/>
        <v>42660.166666666672</v>
      </c>
    </row>
    <row r="2955" spans="1:21" ht="43.5" x14ac:dyDescent="0.3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>
        <f t="shared" si="230"/>
        <v>0.15125</v>
      </c>
      <c r="P2955">
        <f t="shared" si="231"/>
        <v>1</v>
      </c>
      <c r="Q2955" s="16">
        <f t="shared" si="232"/>
        <v>201.66666666666666</v>
      </c>
      <c r="R2955" s="9" t="s">
        <v>8322</v>
      </c>
      <c r="S2955" t="s">
        <v>8362</v>
      </c>
      <c r="T2955" s="13">
        <f t="shared" si="233"/>
        <v>42255.791909722218</v>
      </c>
      <c r="U2955" s="13">
        <f t="shared" si="234"/>
        <v>42285.791909722218</v>
      </c>
    </row>
    <row r="2956" spans="1:21" ht="43.5" x14ac:dyDescent="0.3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>
        <f t="shared" si="230"/>
        <v>0</v>
      </c>
      <c r="P2956">
        <f t="shared" si="231"/>
        <v>0</v>
      </c>
      <c r="Q2956" s="16" t="e">
        <f t="shared" si="232"/>
        <v>#DIV/0!</v>
      </c>
      <c r="R2956" s="9" t="s">
        <v>8322</v>
      </c>
      <c r="S2956" t="s">
        <v>8362</v>
      </c>
      <c r="T2956" s="13">
        <f t="shared" si="233"/>
        <v>42790.583368055552</v>
      </c>
      <c r="U2956" s="13">
        <f t="shared" si="234"/>
        <v>42810.541701388895</v>
      </c>
    </row>
    <row r="2957" spans="1:21" ht="29" x14ac:dyDescent="0.3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>
        <f t="shared" si="230"/>
        <v>59.583333333333336</v>
      </c>
      <c r="P2957">
        <f t="shared" si="231"/>
        <v>60</v>
      </c>
      <c r="Q2957" s="16">
        <f t="shared" si="232"/>
        <v>65</v>
      </c>
      <c r="R2957" s="9" t="s">
        <v>8322</v>
      </c>
      <c r="S2957" t="s">
        <v>8362</v>
      </c>
      <c r="T2957" s="13">
        <f t="shared" si="233"/>
        <v>42141.741307870368</v>
      </c>
      <c r="U2957" s="13">
        <f t="shared" si="234"/>
        <v>42171.741307870368</v>
      </c>
    </row>
    <row r="2958" spans="1:21" ht="43.5" x14ac:dyDescent="0.3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>
        <f t="shared" si="230"/>
        <v>16.734177215189874</v>
      </c>
      <c r="P2958">
        <f t="shared" si="231"/>
        <v>17</v>
      </c>
      <c r="Q2958" s="16">
        <f t="shared" si="232"/>
        <v>66.099999999999994</v>
      </c>
      <c r="R2958" s="9" t="s">
        <v>8322</v>
      </c>
      <c r="S2958" t="s">
        <v>8362</v>
      </c>
      <c r="T2958" s="13">
        <f t="shared" si="233"/>
        <v>42464.958912037036</v>
      </c>
      <c r="U2958" s="13">
        <f t="shared" si="234"/>
        <v>42494.958912037036</v>
      </c>
    </row>
    <row r="2959" spans="1:21" ht="43.5" x14ac:dyDescent="0.3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>
        <f t="shared" si="230"/>
        <v>1.8666666666666669</v>
      </c>
      <c r="P2959">
        <f t="shared" si="231"/>
        <v>2</v>
      </c>
      <c r="Q2959" s="16">
        <f t="shared" si="232"/>
        <v>93.333333333333329</v>
      </c>
      <c r="R2959" s="9" t="s">
        <v>8322</v>
      </c>
      <c r="S2959" t="s">
        <v>8362</v>
      </c>
      <c r="T2959" s="13">
        <f t="shared" si="233"/>
        <v>42031.011249999996</v>
      </c>
      <c r="U2959" s="13">
        <f t="shared" si="234"/>
        <v>42090.969583333332</v>
      </c>
    </row>
    <row r="2960" spans="1:21" ht="43.5" x14ac:dyDescent="0.3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>
        <f t="shared" si="230"/>
        <v>0</v>
      </c>
      <c r="P2960">
        <f t="shared" si="231"/>
        <v>0</v>
      </c>
      <c r="Q2960" s="16" t="e">
        <f t="shared" si="232"/>
        <v>#DIV/0!</v>
      </c>
      <c r="R2960" s="9" t="s">
        <v>8322</v>
      </c>
      <c r="S2960" t="s">
        <v>8362</v>
      </c>
      <c r="T2960" s="13">
        <f t="shared" si="233"/>
        <v>42438.779131944444</v>
      </c>
      <c r="U2960" s="13">
        <f t="shared" si="234"/>
        <v>42498.73746527778</v>
      </c>
    </row>
    <row r="2961" spans="1:21" ht="43.5" x14ac:dyDescent="0.3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>
        <f t="shared" si="230"/>
        <v>0</v>
      </c>
      <c r="P2961">
        <f t="shared" si="231"/>
        <v>0</v>
      </c>
      <c r="Q2961" s="16" t="e">
        <f t="shared" si="232"/>
        <v>#DIV/0!</v>
      </c>
      <c r="R2961" s="9" t="s">
        <v>8322</v>
      </c>
      <c r="S2961" t="s">
        <v>8362</v>
      </c>
      <c r="T2961" s="13">
        <f t="shared" si="233"/>
        <v>42498.008391203708</v>
      </c>
      <c r="U2961" s="13">
        <f t="shared" si="234"/>
        <v>42528.008391203708</v>
      </c>
    </row>
    <row r="2962" spans="1:21" ht="43.5" x14ac:dyDescent="0.3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>
        <f t="shared" si="230"/>
        <v>0</v>
      </c>
      <c r="P2962">
        <f t="shared" si="231"/>
        <v>0</v>
      </c>
      <c r="Q2962" s="16" t="e">
        <f t="shared" si="232"/>
        <v>#DIV/0!</v>
      </c>
      <c r="R2962" s="9" t="s">
        <v>8322</v>
      </c>
      <c r="S2962" t="s">
        <v>8362</v>
      </c>
      <c r="T2962" s="13">
        <f t="shared" si="233"/>
        <v>41863.757210648146</v>
      </c>
      <c r="U2962" s="13">
        <f t="shared" si="234"/>
        <v>41893.757210648146</v>
      </c>
    </row>
    <row r="2963" spans="1:21" ht="58" x14ac:dyDescent="0.3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>
        <f t="shared" si="230"/>
        <v>109.62</v>
      </c>
      <c r="P2963">
        <f t="shared" si="231"/>
        <v>110</v>
      </c>
      <c r="Q2963" s="16">
        <f t="shared" si="232"/>
        <v>50.75</v>
      </c>
      <c r="R2963" s="9" t="s">
        <v>8322</v>
      </c>
      <c r="S2963" t="s">
        <v>8323</v>
      </c>
      <c r="T2963" s="13">
        <f t="shared" si="233"/>
        <v>42061.212488425925</v>
      </c>
      <c r="U2963" s="13">
        <f t="shared" si="234"/>
        <v>42089.166666666672</v>
      </c>
    </row>
    <row r="2964" spans="1:21" ht="43.5" x14ac:dyDescent="0.3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>
        <f t="shared" si="230"/>
        <v>121.8</v>
      </c>
      <c r="P2964">
        <f t="shared" si="231"/>
        <v>122</v>
      </c>
      <c r="Q2964" s="16">
        <f t="shared" si="232"/>
        <v>60.9</v>
      </c>
      <c r="R2964" s="9" t="s">
        <v>8322</v>
      </c>
      <c r="S2964" t="s">
        <v>8323</v>
      </c>
      <c r="T2964" s="13">
        <f t="shared" si="233"/>
        <v>42036.24428240741</v>
      </c>
      <c r="U2964" s="13">
        <f t="shared" si="234"/>
        <v>42064.290972222225</v>
      </c>
    </row>
    <row r="2965" spans="1:21" ht="58" x14ac:dyDescent="0.3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>
        <f t="shared" si="230"/>
        <v>106.85</v>
      </c>
      <c r="P2965">
        <f t="shared" si="231"/>
        <v>107</v>
      </c>
      <c r="Q2965" s="16">
        <f t="shared" si="232"/>
        <v>109.03061224489795</v>
      </c>
      <c r="R2965" s="9" t="s">
        <v>8322</v>
      </c>
      <c r="S2965" t="s">
        <v>8323</v>
      </c>
      <c r="T2965" s="13">
        <f t="shared" si="233"/>
        <v>42157.470185185186</v>
      </c>
      <c r="U2965" s="13">
        <f t="shared" si="234"/>
        <v>42187.470185185186</v>
      </c>
    </row>
    <row r="2966" spans="1:21" ht="43.5" x14ac:dyDescent="0.3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>
        <f t="shared" si="230"/>
        <v>100.71379999999999</v>
      </c>
      <c r="P2966">
        <f t="shared" si="231"/>
        <v>101</v>
      </c>
      <c r="Q2966" s="16">
        <f t="shared" si="232"/>
        <v>25.692295918367346</v>
      </c>
      <c r="R2966" s="9" t="s">
        <v>8322</v>
      </c>
      <c r="S2966" t="s">
        <v>8323</v>
      </c>
      <c r="T2966" s="13">
        <f t="shared" si="233"/>
        <v>41827.909942129627</v>
      </c>
      <c r="U2966" s="13">
        <f t="shared" si="234"/>
        <v>41857.897222222222</v>
      </c>
    </row>
    <row r="2967" spans="1:21" ht="58" x14ac:dyDescent="0.3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>
        <f t="shared" si="230"/>
        <v>109.00000000000001</v>
      </c>
      <c r="P2967">
        <f t="shared" si="231"/>
        <v>109</v>
      </c>
      <c r="Q2967" s="16">
        <f t="shared" si="232"/>
        <v>41.92307692307692</v>
      </c>
      <c r="R2967" s="9" t="s">
        <v>8322</v>
      </c>
      <c r="S2967" t="s">
        <v>8323</v>
      </c>
      <c r="T2967" s="13">
        <f t="shared" si="233"/>
        <v>42162.729548611111</v>
      </c>
      <c r="U2967" s="13">
        <f t="shared" si="234"/>
        <v>42192.729548611111</v>
      </c>
    </row>
    <row r="2968" spans="1:21" ht="43.5" x14ac:dyDescent="0.3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>
        <f t="shared" si="230"/>
        <v>113.63000000000001</v>
      </c>
      <c r="P2968">
        <f t="shared" si="231"/>
        <v>114</v>
      </c>
      <c r="Q2968" s="16">
        <f t="shared" si="232"/>
        <v>88.7734375</v>
      </c>
      <c r="R2968" s="9" t="s">
        <v>8322</v>
      </c>
      <c r="S2968" t="s">
        <v>8323</v>
      </c>
      <c r="T2968" s="13">
        <f t="shared" si="233"/>
        <v>42233.738564814819</v>
      </c>
      <c r="U2968" s="13">
        <f t="shared" si="234"/>
        <v>42263.738564814819</v>
      </c>
    </row>
    <row r="2969" spans="1:21" ht="43.5" x14ac:dyDescent="0.3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>
        <f t="shared" si="230"/>
        <v>113.92</v>
      </c>
      <c r="P2969">
        <f t="shared" si="231"/>
        <v>114</v>
      </c>
      <c r="Q2969" s="16">
        <f t="shared" si="232"/>
        <v>80.225352112676063</v>
      </c>
      <c r="R2969" s="9" t="s">
        <v>8322</v>
      </c>
      <c r="S2969" t="s">
        <v>8323</v>
      </c>
      <c r="T2969" s="13">
        <f t="shared" si="233"/>
        <v>42042.197824074072</v>
      </c>
      <c r="U2969" s="13">
        <f t="shared" si="234"/>
        <v>42072.156157407408</v>
      </c>
    </row>
    <row r="2970" spans="1:21" ht="29" x14ac:dyDescent="0.3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>
        <f t="shared" si="230"/>
        <v>106</v>
      </c>
      <c r="P2970">
        <f t="shared" si="231"/>
        <v>106</v>
      </c>
      <c r="Q2970" s="16">
        <f t="shared" si="232"/>
        <v>78.936170212765958</v>
      </c>
      <c r="R2970" s="9" t="s">
        <v>8322</v>
      </c>
      <c r="S2970" t="s">
        <v>8323</v>
      </c>
      <c r="T2970" s="13">
        <f t="shared" si="233"/>
        <v>42585.523842592593</v>
      </c>
      <c r="U2970" s="13">
        <f t="shared" si="234"/>
        <v>42599.165972222225</v>
      </c>
    </row>
    <row r="2971" spans="1:21" ht="43.5" x14ac:dyDescent="0.3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>
        <f t="shared" si="230"/>
        <v>162.5</v>
      </c>
      <c r="P2971">
        <f t="shared" si="231"/>
        <v>163</v>
      </c>
      <c r="Q2971" s="16">
        <f t="shared" si="232"/>
        <v>95.588235294117652</v>
      </c>
      <c r="R2971" s="9" t="s">
        <v>8322</v>
      </c>
      <c r="S2971" t="s">
        <v>8323</v>
      </c>
      <c r="T2971" s="13">
        <f t="shared" si="233"/>
        <v>42097.786493055552</v>
      </c>
      <c r="U2971" s="13">
        <f t="shared" si="234"/>
        <v>42127.952083333337</v>
      </c>
    </row>
    <row r="2972" spans="1:21" ht="43.5" x14ac:dyDescent="0.3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>
        <f t="shared" si="230"/>
        <v>106</v>
      </c>
      <c r="P2972">
        <f t="shared" si="231"/>
        <v>106</v>
      </c>
      <c r="Q2972" s="16">
        <f t="shared" si="232"/>
        <v>69.890109890109883</v>
      </c>
      <c r="R2972" s="9" t="s">
        <v>8322</v>
      </c>
      <c r="S2972" t="s">
        <v>8323</v>
      </c>
      <c r="T2972" s="13">
        <f t="shared" si="233"/>
        <v>41808.669571759259</v>
      </c>
      <c r="U2972" s="13">
        <f t="shared" si="234"/>
        <v>41838.669571759259</v>
      </c>
    </row>
    <row r="2973" spans="1:21" ht="43.5" x14ac:dyDescent="0.3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>
        <f t="shared" si="230"/>
        <v>100.15624999999999</v>
      </c>
      <c r="P2973">
        <f t="shared" si="231"/>
        <v>101</v>
      </c>
      <c r="Q2973" s="16">
        <f t="shared" si="232"/>
        <v>74.534883720930239</v>
      </c>
      <c r="R2973" s="9" t="s">
        <v>8322</v>
      </c>
      <c r="S2973" t="s">
        <v>8323</v>
      </c>
      <c r="T2973" s="13">
        <f t="shared" si="233"/>
        <v>41852.658310185187</v>
      </c>
      <c r="U2973" s="13">
        <f t="shared" si="234"/>
        <v>41882.658310185187</v>
      </c>
    </row>
    <row r="2974" spans="1:21" ht="29" x14ac:dyDescent="0.3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>
        <f t="shared" si="230"/>
        <v>105.35000000000001</v>
      </c>
      <c r="P2974">
        <f t="shared" si="231"/>
        <v>106</v>
      </c>
      <c r="Q2974" s="16">
        <f t="shared" si="232"/>
        <v>123.94117647058823</v>
      </c>
      <c r="R2974" s="9" t="s">
        <v>8322</v>
      </c>
      <c r="S2974" t="s">
        <v>8323</v>
      </c>
      <c r="T2974" s="13">
        <f t="shared" si="233"/>
        <v>42694.110185185185</v>
      </c>
      <c r="U2974" s="13">
        <f t="shared" si="234"/>
        <v>42709.041666666672</v>
      </c>
    </row>
    <row r="2975" spans="1:21" ht="43.5" x14ac:dyDescent="0.3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>
        <f t="shared" si="230"/>
        <v>174.8</v>
      </c>
      <c r="P2975">
        <f t="shared" si="231"/>
        <v>175</v>
      </c>
      <c r="Q2975" s="16">
        <f t="shared" si="232"/>
        <v>264.84848484848487</v>
      </c>
      <c r="R2975" s="9" t="s">
        <v>8322</v>
      </c>
      <c r="S2975" t="s">
        <v>8323</v>
      </c>
      <c r="T2975" s="13">
        <f t="shared" si="233"/>
        <v>42341.818379629629</v>
      </c>
      <c r="U2975" s="13">
        <f t="shared" si="234"/>
        <v>42370.166666666672</v>
      </c>
    </row>
    <row r="2976" spans="1:21" ht="58" x14ac:dyDescent="0.3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>
        <f t="shared" si="230"/>
        <v>102</v>
      </c>
      <c r="P2976">
        <f t="shared" si="231"/>
        <v>102</v>
      </c>
      <c r="Q2976" s="16">
        <f t="shared" si="232"/>
        <v>58.620689655172413</v>
      </c>
      <c r="R2976" s="9" t="s">
        <v>8322</v>
      </c>
      <c r="S2976" t="s">
        <v>8323</v>
      </c>
      <c r="T2976" s="13">
        <f t="shared" si="233"/>
        <v>41880.061006944445</v>
      </c>
      <c r="U2976" s="13">
        <f t="shared" si="234"/>
        <v>41908.065972222219</v>
      </c>
    </row>
    <row r="2977" spans="1:21" ht="58" x14ac:dyDescent="0.3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>
        <f t="shared" si="230"/>
        <v>100.125</v>
      </c>
      <c r="P2977">
        <f t="shared" si="231"/>
        <v>101</v>
      </c>
      <c r="Q2977" s="16">
        <f t="shared" si="232"/>
        <v>70.884955752212392</v>
      </c>
      <c r="R2977" s="9" t="s">
        <v>8322</v>
      </c>
      <c r="S2977" t="s">
        <v>8323</v>
      </c>
      <c r="T2977" s="13">
        <f t="shared" si="233"/>
        <v>41941.683865740742</v>
      </c>
      <c r="U2977" s="13">
        <f t="shared" si="234"/>
        <v>41970.125</v>
      </c>
    </row>
    <row r="2978" spans="1:21" ht="43.5" x14ac:dyDescent="0.3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>
        <f t="shared" si="230"/>
        <v>171.42857142857142</v>
      </c>
      <c r="P2978">
        <f t="shared" si="231"/>
        <v>172</v>
      </c>
      <c r="Q2978" s="16">
        <f t="shared" si="232"/>
        <v>8.5714285714285712</v>
      </c>
      <c r="R2978" s="9" t="s">
        <v>8322</v>
      </c>
      <c r="S2978" t="s">
        <v>8323</v>
      </c>
      <c r="T2978" s="13">
        <f t="shared" si="233"/>
        <v>42425.730671296296</v>
      </c>
      <c r="U2978" s="13">
        <f t="shared" si="234"/>
        <v>42442.5</v>
      </c>
    </row>
    <row r="2979" spans="1:21" ht="58" x14ac:dyDescent="0.3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>
        <f t="shared" si="230"/>
        <v>113.56666666666666</v>
      </c>
      <c r="P2979">
        <f t="shared" si="231"/>
        <v>114</v>
      </c>
      <c r="Q2979" s="16">
        <f t="shared" si="232"/>
        <v>113.56666666666666</v>
      </c>
      <c r="R2979" s="9" t="s">
        <v>8322</v>
      </c>
      <c r="S2979" t="s">
        <v>8323</v>
      </c>
      <c r="T2979" s="13">
        <f t="shared" si="233"/>
        <v>42026.88118055556</v>
      </c>
      <c r="U2979" s="13">
        <f t="shared" si="234"/>
        <v>42086.093055555553</v>
      </c>
    </row>
    <row r="2980" spans="1:21" ht="58" x14ac:dyDescent="0.3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>
        <f t="shared" si="230"/>
        <v>129.46666666666667</v>
      </c>
      <c r="P2980">
        <f t="shared" si="231"/>
        <v>130</v>
      </c>
      <c r="Q2980" s="16">
        <f t="shared" si="232"/>
        <v>60.6875</v>
      </c>
      <c r="R2980" s="9" t="s">
        <v>8322</v>
      </c>
      <c r="S2980" t="s">
        <v>8323</v>
      </c>
      <c r="T2980" s="13">
        <f t="shared" si="233"/>
        <v>41922.640590277777</v>
      </c>
      <c r="U2980" s="13">
        <f t="shared" si="234"/>
        <v>41932.249305555553</v>
      </c>
    </row>
    <row r="2981" spans="1:21" ht="43.5" x14ac:dyDescent="0.3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>
        <f t="shared" si="230"/>
        <v>101.4</v>
      </c>
      <c r="P2981">
        <f t="shared" si="231"/>
        <v>102</v>
      </c>
      <c r="Q2981" s="16">
        <f t="shared" si="232"/>
        <v>110.21739130434783</v>
      </c>
      <c r="R2981" s="9" t="s">
        <v>8322</v>
      </c>
      <c r="S2981" t="s">
        <v>8323</v>
      </c>
      <c r="T2981" s="13">
        <f t="shared" si="233"/>
        <v>41993.824340277773</v>
      </c>
      <c r="U2981" s="13">
        <f t="shared" si="234"/>
        <v>42010.25</v>
      </c>
    </row>
    <row r="2982" spans="1:21" ht="43.5" x14ac:dyDescent="0.3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>
        <f t="shared" si="230"/>
        <v>109.16666666666666</v>
      </c>
      <c r="P2982">
        <f t="shared" si="231"/>
        <v>110</v>
      </c>
      <c r="Q2982" s="16">
        <f t="shared" si="232"/>
        <v>136.45833333333334</v>
      </c>
      <c r="R2982" s="9" t="s">
        <v>8322</v>
      </c>
      <c r="S2982" t="s">
        <v>8323</v>
      </c>
      <c r="T2982" s="13">
        <f t="shared" si="233"/>
        <v>42219.915856481486</v>
      </c>
      <c r="U2982" s="13">
        <f t="shared" si="234"/>
        <v>42240.083333333328</v>
      </c>
    </row>
    <row r="2983" spans="1:21" ht="58" x14ac:dyDescent="0.3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>
        <f t="shared" si="230"/>
        <v>128.92500000000001</v>
      </c>
      <c r="P2983">
        <f t="shared" si="231"/>
        <v>129</v>
      </c>
      <c r="Q2983" s="16">
        <f t="shared" si="232"/>
        <v>53.164948453608247</v>
      </c>
      <c r="R2983" s="9" t="s">
        <v>8322</v>
      </c>
      <c r="S2983" t="s">
        <v>8362</v>
      </c>
      <c r="T2983" s="13">
        <f t="shared" si="233"/>
        <v>42225.559675925921</v>
      </c>
      <c r="U2983" s="13">
        <f t="shared" si="234"/>
        <v>42270.559675925921</v>
      </c>
    </row>
    <row r="2984" spans="1:21" ht="43.5" x14ac:dyDescent="0.3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>
        <f t="shared" si="230"/>
        <v>102.06</v>
      </c>
      <c r="P2984">
        <f t="shared" si="231"/>
        <v>103</v>
      </c>
      <c r="Q2984" s="16">
        <f t="shared" si="232"/>
        <v>86.491525423728817</v>
      </c>
      <c r="R2984" s="9" t="s">
        <v>8322</v>
      </c>
      <c r="S2984" t="s">
        <v>8362</v>
      </c>
      <c r="T2984" s="13">
        <f t="shared" si="233"/>
        <v>42381.686840277776</v>
      </c>
      <c r="U2984" s="13">
        <f t="shared" si="234"/>
        <v>42411.686840277776</v>
      </c>
    </row>
    <row r="2985" spans="1:21" ht="43.5" x14ac:dyDescent="0.3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>
        <f t="shared" si="230"/>
        <v>146.53957758620692</v>
      </c>
      <c r="P2985">
        <f t="shared" si="231"/>
        <v>147</v>
      </c>
      <c r="Q2985" s="16">
        <f t="shared" si="232"/>
        <v>155.23827397260274</v>
      </c>
      <c r="R2985" s="9" t="s">
        <v>8322</v>
      </c>
      <c r="S2985" t="s">
        <v>8362</v>
      </c>
      <c r="T2985" s="13">
        <f t="shared" si="233"/>
        <v>41894.632361111115</v>
      </c>
      <c r="U2985" s="13">
        <f t="shared" si="234"/>
        <v>41954.674027777779</v>
      </c>
    </row>
    <row r="2986" spans="1:21" ht="58" x14ac:dyDescent="0.3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>
        <f t="shared" si="230"/>
        <v>100.352</v>
      </c>
      <c r="P2986">
        <f t="shared" si="231"/>
        <v>101</v>
      </c>
      <c r="Q2986" s="16">
        <f t="shared" si="232"/>
        <v>115.08256880733946</v>
      </c>
      <c r="R2986" s="9" t="s">
        <v>8322</v>
      </c>
      <c r="S2986" t="s">
        <v>8362</v>
      </c>
      <c r="T2986" s="13">
        <f t="shared" si="233"/>
        <v>42576.278715277775</v>
      </c>
      <c r="U2986" s="13">
        <f t="shared" si="234"/>
        <v>42606.278715277775</v>
      </c>
    </row>
    <row r="2987" spans="1:21" ht="58" x14ac:dyDescent="0.3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>
        <f t="shared" si="230"/>
        <v>121.64999999999999</v>
      </c>
      <c r="P2987">
        <f t="shared" si="231"/>
        <v>122</v>
      </c>
      <c r="Q2987" s="16">
        <f t="shared" si="232"/>
        <v>109.5945945945946</v>
      </c>
      <c r="R2987" s="9" t="s">
        <v>8322</v>
      </c>
      <c r="S2987" t="s">
        <v>8362</v>
      </c>
      <c r="T2987" s="13">
        <f t="shared" si="233"/>
        <v>42654.973703703698</v>
      </c>
      <c r="U2987" s="13">
        <f t="shared" si="234"/>
        <v>42674.166666666672</v>
      </c>
    </row>
    <row r="2988" spans="1:21" ht="43.5" x14ac:dyDescent="0.3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>
        <f t="shared" si="230"/>
        <v>105.5</v>
      </c>
      <c r="P2988">
        <f t="shared" si="231"/>
        <v>106</v>
      </c>
      <c r="Q2988" s="16">
        <f t="shared" si="232"/>
        <v>45.214285714285715</v>
      </c>
      <c r="R2988" s="9" t="s">
        <v>8322</v>
      </c>
      <c r="S2988" t="s">
        <v>8362</v>
      </c>
      <c r="T2988" s="13">
        <f t="shared" si="233"/>
        <v>42431.500069444446</v>
      </c>
      <c r="U2988" s="13">
        <f t="shared" si="234"/>
        <v>42491.458402777775</v>
      </c>
    </row>
    <row r="2989" spans="1:21" ht="58" x14ac:dyDescent="0.3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>
        <f t="shared" si="230"/>
        <v>110.4008</v>
      </c>
      <c r="P2989">
        <f t="shared" si="231"/>
        <v>111</v>
      </c>
      <c r="Q2989" s="16">
        <f t="shared" si="232"/>
        <v>104.15169811320754</v>
      </c>
      <c r="R2989" s="9" t="s">
        <v>8322</v>
      </c>
      <c r="S2989" t="s">
        <v>8362</v>
      </c>
      <c r="T2989" s="13">
        <f t="shared" si="233"/>
        <v>42627.307303240741</v>
      </c>
      <c r="U2989" s="13">
        <f t="shared" si="234"/>
        <v>42656</v>
      </c>
    </row>
    <row r="2990" spans="1:21" ht="43.5" x14ac:dyDescent="0.3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>
        <f t="shared" si="230"/>
        <v>100</v>
      </c>
      <c r="P2990">
        <f t="shared" si="231"/>
        <v>100</v>
      </c>
      <c r="Q2990" s="16">
        <f t="shared" si="232"/>
        <v>35.714285714285715</v>
      </c>
      <c r="R2990" s="9" t="s">
        <v>8322</v>
      </c>
      <c r="S2990" t="s">
        <v>8362</v>
      </c>
      <c r="T2990" s="13">
        <f t="shared" si="233"/>
        <v>42511.362048611118</v>
      </c>
      <c r="U2990" s="13">
        <f t="shared" si="234"/>
        <v>42541.362048611118</v>
      </c>
    </row>
    <row r="2991" spans="1:21" x14ac:dyDescent="0.3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>
        <f t="shared" si="230"/>
        <v>176.535</v>
      </c>
      <c r="P2991">
        <f t="shared" si="231"/>
        <v>177</v>
      </c>
      <c r="Q2991" s="16">
        <f t="shared" si="232"/>
        <v>96.997252747252745</v>
      </c>
      <c r="R2991" s="9" t="s">
        <v>8322</v>
      </c>
      <c r="S2991" t="s">
        <v>8362</v>
      </c>
      <c r="T2991" s="13">
        <f t="shared" si="233"/>
        <v>42337.02039351852</v>
      </c>
      <c r="U2991" s="13">
        <f t="shared" si="234"/>
        <v>42359.207638888889</v>
      </c>
    </row>
    <row r="2992" spans="1:21" ht="43.5" x14ac:dyDescent="0.3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>
        <f t="shared" si="230"/>
        <v>100</v>
      </c>
      <c r="P2992">
        <f t="shared" si="231"/>
        <v>100</v>
      </c>
      <c r="Q2992" s="16">
        <f t="shared" si="232"/>
        <v>370.37037037037038</v>
      </c>
      <c r="R2992" s="9" t="s">
        <v>8322</v>
      </c>
      <c r="S2992" t="s">
        <v>8362</v>
      </c>
      <c r="T2992" s="13">
        <f t="shared" si="233"/>
        <v>42341.57430555555</v>
      </c>
      <c r="U2992" s="13">
        <f t="shared" si="234"/>
        <v>42376.57430555555</v>
      </c>
    </row>
    <row r="2993" spans="1:21" ht="43.5" x14ac:dyDescent="0.3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>
        <f t="shared" si="230"/>
        <v>103.29411764705883</v>
      </c>
      <c r="P2993">
        <f t="shared" si="231"/>
        <v>104</v>
      </c>
      <c r="Q2993" s="16">
        <f t="shared" si="232"/>
        <v>94.408602150537632</v>
      </c>
      <c r="R2993" s="9" t="s">
        <v>8322</v>
      </c>
      <c r="S2993" t="s">
        <v>8362</v>
      </c>
      <c r="T2993" s="13">
        <f t="shared" si="233"/>
        <v>42740.837152777778</v>
      </c>
      <c r="U2993" s="13">
        <f t="shared" si="234"/>
        <v>42762.837152777778</v>
      </c>
    </row>
    <row r="2994" spans="1:21" ht="43.5" x14ac:dyDescent="0.3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>
        <f t="shared" si="230"/>
        <v>104.5</v>
      </c>
      <c r="P2994">
        <f t="shared" si="231"/>
        <v>105</v>
      </c>
      <c r="Q2994" s="16">
        <f t="shared" si="232"/>
        <v>48.984375</v>
      </c>
      <c r="R2994" s="9" t="s">
        <v>8322</v>
      </c>
      <c r="S2994" t="s">
        <v>8362</v>
      </c>
      <c r="T2994" s="13">
        <f t="shared" si="233"/>
        <v>42622.767476851848</v>
      </c>
      <c r="U2994" s="13">
        <f t="shared" si="234"/>
        <v>42652.767476851848</v>
      </c>
    </row>
    <row r="2995" spans="1:21" x14ac:dyDescent="0.3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>
        <f t="shared" si="230"/>
        <v>100.29999999999998</v>
      </c>
      <c r="P2995">
        <f t="shared" si="231"/>
        <v>101</v>
      </c>
      <c r="Q2995" s="16">
        <f t="shared" si="232"/>
        <v>45.590909090909093</v>
      </c>
      <c r="R2995" s="9" t="s">
        <v>8322</v>
      </c>
      <c r="S2995" t="s">
        <v>8362</v>
      </c>
      <c r="T2995" s="13">
        <f t="shared" si="233"/>
        <v>42390.838738425926</v>
      </c>
      <c r="U2995" s="13">
        <f t="shared" si="234"/>
        <v>42420.838738425926</v>
      </c>
    </row>
    <row r="2996" spans="1:21" ht="43.5" x14ac:dyDescent="0.3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>
        <f t="shared" si="230"/>
        <v>457.74666666666673</v>
      </c>
      <c r="P2996">
        <f t="shared" si="231"/>
        <v>458</v>
      </c>
      <c r="Q2996" s="16">
        <f t="shared" si="232"/>
        <v>23.275254237288134</v>
      </c>
      <c r="R2996" s="9" t="s">
        <v>8322</v>
      </c>
      <c r="S2996" t="s">
        <v>8362</v>
      </c>
      <c r="T2996" s="13">
        <f t="shared" si="233"/>
        <v>41885.478842592594</v>
      </c>
      <c r="U2996" s="13">
        <f t="shared" si="234"/>
        <v>41915.478842592594</v>
      </c>
    </row>
    <row r="2997" spans="1:21" ht="43.5" x14ac:dyDescent="0.3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>
        <f t="shared" si="230"/>
        <v>104.96000000000001</v>
      </c>
      <c r="P2997">
        <f t="shared" si="231"/>
        <v>105</v>
      </c>
      <c r="Q2997" s="16">
        <f t="shared" si="232"/>
        <v>63.2289156626506</v>
      </c>
      <c r="R2997" s="9" t="s">
        <v>8322</v>
      </c>
      <c r="S2997" t="s">
        <v>8362</v>
      </c>
      <c r="T2997" s="13">
        <f t="shared" si="233"/>
        <v>42724.665173611109</v>
      </c>
      <c r="U2997" s="13">
        <f t="shared" si="234"/>
        <v>42754.665173611109</v>
      </c>
    </row>
    <row r="2998" spans="1:21" ht="29" x14ac:dyDescent="0.3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>
        <f t="shared" si="230"/>
        <v>171.94285714285715</v>
      </c>
      <c r="P2998">
        <f t="shared" si="231"/>
        <v>172</v>
      </c>
      <c r="Q2998" s="16">
        <f t="shared" si="232"/>
        <v>153.5204081632653</v>
      </c>
      <c r="R2998" s="9" t="s">
        <v>8322</v>
      </c>
      <c r="S2998" t="s">
        <v>8362</v>
      </c>
      <c r="T2998" s="13">
        <f t="shared" si="233"/>
        <v>42090.912500000006</v>
      </c>
      <c r="U2998" s="13">
        <f t="shared" si="234"/>
        <v>42150.912500000006</v>
      </c>
    </row>
    <row r="2999" spans="1:21" ht="43.5" x14ac:dyDescent="0.3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>
        <f t="shared" si="230"/>
        <v>103.73000000000002</v>
      </c>
      <c r="P2999">
        <f t="shared" si="231"/>
        <v>104</v>
      </c>
      <c r="Q2999" s="16">
        <f t="shared" si="232"/>
        <v>90.2</v>
      </c>
      <c r="R2999" s="9" t="s">
        <v>8322</v>
      </c>
      <c r="S2999" t="s">
        <v>8362</v>
      </c>
      <c r="T2999" s="13">
        <f t="shared" si="233"/>
        <v>42775.733715277776</v>
      </c>
      <c r="U2999" s="13">
        <f t="shared" si="234"/>
        <v>42793.207638888889</v>
      </c>
    </row>
    <row r="3000" spans="1:21" ht="43.5" x14ac:dyDescent="0.3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>
        <f t="shared" si="230"/>
        <v>103.029</v>
      </c>
      <c r="P3000">
        <f t="shared" si="231"/>
        <v>104</v>
      </c>
      <c r="Q3000" s="16">
        <f t="shared" si="232"/>
        <v>118.97113163972287</v>
      </c>
      <c r="R3000" s="9" t="s">
        <v>8322</v>
      </c>
      <c r="S3000" t="s">
        <v>8362</v>
      </c>
      <c r="T3000" s="13">
        <f t="shared" si="233"/>
        <v>41778.193622685183</v>
      </c>
      <c r="U3000" s="13">
        <f t="shared" si="234"/>
        <v>41806.184027777781</v>
      </c>
    </row>
    <row r="3001" spans="1:21" ht="43.5" x14ac:dyDescent="0.3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>
        <f t="shared" si="230"/>
        <v>118.88888888888889</v>
      </c>
      <c r="P3001">
        <f t="shared" si="231"/>
        <v>119</v>
      </c>
      <c r="Q3001" s="16">
        <f t="shared" si="232"/>
        <v>80.25</v>
      </c>
      <c r="R3001" s="9" t="s">
        <v>8322</v>
      </c>
      <c r="S3001" t="s">
        <v>8362</v>
      </c>
      <c r="T3001" s="13">
        <f t="shared" si="233"/>
        <v>42780.740277777775</v>
      </c>
      <c r="U3001" s="13">
        <f t="shared" si="234"/>
        <v>42795.083333333328</v>
      </c>
    </row>
    <row r="3002" spans="1:21" ht="43.5" x14ac:dyDescent="0.3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>
        <f t="shared" si="230"/>
        <v>100</v>
      </c>
      <c r="P3002">
        <f t="shared" si="231"/>
        <v>100</v>
      </c>
      <c r="Q3002" s="16">
        <f t="shared" si="232"/>
        <v>62.5</v>
      </c>
      <c r="R3002" s="9" t="s">
        <v>8322</v>
      </c>
      <c r="S3002" t="s">
        <v>8362</v>
      </c>
      <c r="T3002" s="13">
        <f t="shared" si="233"/>
        <v>42752.827199074076</v>
      </c>
      <c r="U3002" s="13">
        <f t="shared" si="234"/>
        <v>42766.75</v>
      </c>
    </row>
    <row r="3003" spans="1:21" ht="43.5" x14ac:dyDescent="0.3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>
        <f t="shared" si="230"/>
        <v>318.69988910451895</v>
      </c>
      <c r="P3003">
        <f t="shared" si="231"/>
        <v>319</v>
      </c>
      <c r="Q3003" s="16">
        <f t="shared" si="232"/>
        <v>131.37719999999999</v>
      </c>
      <c r="R3003" s="9" t="s">
        <v>8322</v>
      </c>
      <c r="S3003" t="s">
        <v>8362</v>
      </c>
      <c r="T3003" s="13">
        <f t="shared" si="233"/>
        <v>42534.895625000005</v>
      </c>
      <c r="U3003" s="13">
        <f t="shared" si="234"/>
        <v>42564.895625000005</v>
      </c>
    </row>
    <row r="3004" spans="1:21" ht="29" x14ac:dyDescent="0.3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>
        <f t="shared" si="230"/>
        <v>108.50614285714286</v>
      </c>
      <c r="P3004">
        <f t="shared" si="231"/>
        <v>109</v>
      </c>
      <c r="Q3004" s="16">
        <f t="shared" si="232"/>
        <v>73.032980769230775</v>
      </c>
      <c r="R3004" s="9" t="s">
        <v>8322</v>
      </c>
      <c r="S3004" t="s">
        <v>8362</v>
      </c>
      <c r="T3004" s="13">
        <f t="shared" si="233"/>
        <v>41239.83625</v>
      </c>
      <c r="U3004" s="13">
        <f t="shared" si="234"/>
        <v>41269.83625</v>
      </c>
    </row>
    <row r="3005" spans="1:21" ht="43.5" x14ac:dyDescent="0.3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>
        <f t="shared" si="230"/>
        <v>101.16666666666667</v>
      </c>
      <c r="P3005">
        <f t="shared" si="231"/>
        <v>102</v>
      </c>
      <c r="Q3005" s="16">
        <f t="shared" si="232"/>
        <v>178.52941176470588</v>
      </c>
      <c r="R3005" s="9" t="s">
        <v>8322</v>
      </c>
      <c r="S3005" t="s">
        <v>8362</v>
      </c>
      <c r="T3005" s="13">
        <f t="shared" si="233"/>
        <v>42398.849259259259</v>
      </c>
      <c r="U3005" s="13">
        <f t="shared" si="234"/>
        <v>42430.249305555553</v>
      </c>
    </row>
    <row r="3006" spans="1:21" ht="58" x14ac:dyDescent="0.3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>
        <f t="shared" si="230"/>
        <v>112.815</v>
      </c>
      <c r="P3006">
        <f t="shared" si="231"/>
        <v>113</v>
      </c>
      <c r="Q3006" s="16">
        <f t="shared" si="232"/>
        <v>162.90974729241879</v>
      </c>
      <c r="R3006" s="9" t="s">
        <v>8322</v>
      </c>
      <c r="S3006" t="s">
        <v>8362</v>
      </c>
      <c r="T3006" s="13">
        <f t="shared" si="233"/>
        <v>41928.881064814814</v>
      </c>
      <c r="U3006" s="13">
        <f t="shared" si="234"/>
        <v>41958.922731481478</v>
      </c>
    </row>
    <row r="3007" spans="1:21" ht="58" x14ac:dyDescent="0.3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>
        <f t="shared" si="230"/>
        <v>120.49622641509434</v>
      </c>
      <c r="P3007">
        <f t="shared" si="231"/>
        <v>121</v>
      </c>
      <c r="Q3007" s="16">
        <f t="shared" si="232"/>
        <v>108.24237288135593</v>
      </c>
      <c r="R3007" s="9" t="s">
        <v>8322</v>
      </c>
      <c r="S3007" t="s">
        <v>8362</v>
      </c>
      <c r="T3007" s="13">
        <f t="shared" si="233"/>
        <v>41888.674826388888</v>
      </c>
      <c r="U3007" s="13">
        <f t="shared" si="234"/>
        <v>41918.674826388888</v>
      </c>
    </row>
    <row r="3008" spans="1:21" ht="29" x14ac:dyDescent="0.3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>
        <f t="shared" si="230"/>
        <v>107.74999999999999</v>
      </c>
      <c r="P3008">
        <f t="shared" si="231"/>
        <v>108</v>
      </c>
      <c r="Q3008" s="16">
        <f t="shared" si="232"/>
        <v>88.865979381443296</v>
      </c>
      <c r="R3008" s="9" t="s">
        <v>8322</v>
      </c>
      <c r="S3008" t="s">
        <v>8362</v>
      </c>
      <c r="T3008" s="13">
        <f t="shared" si="233"/>
        <v>41957.756840277783</v>
      </c>
      <c r="U3008" s="13">
        <f t="shared" si="234"/>
        <v>41987.756840277783</v>
      </c>
    </row>
    <row r="3009" spans="1:21" ht="29" x14ac:dyDescent="0.3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>
        <f t="shared" si="230"/>
        <v>180</v>
      </c>
      <c r="P3009">
        <f t="shared" si="231"/>
        <v>180</v>
      </c>
      <c r="Q3009" s="16">
        <f t="shared" si="232"/>
        <v>54</v>
      </c>
      <c r="R3009" s="9" t="s">
        <v>8322</v>
      </c>
      <c r="S3009" t="s">
        <v>8362</v>
      </c>
      <c r="T3009" s="13">
        <f t="shared" si="233"/>
        <v>42098.216238425928</v>
      </c>
      <c r="U3009" s="13">
        <f t="shared" si="234"/>
        <v>42119.216238425928</v>
      </c>
    </row>
    <row r="3010" spans="1:21" ht="43.5" x14ac:dyDescent="0.3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>
        <f t="shared" si="230"/>
        <v>101.16666666666667</v>
      </c>
      <c r="P3010">
        <f t="shared" si="231"/>
        <v>102</v>
      </c>
      <c r="Q3010" s="16">
        <f t="shared" si="232"/>
        <v>116.73076923076923</v>
      </c>
      <c r="R3010" s="9" t="s">
        <v>8322</v>
      </c>
      <c r="S3010" t="s">
        <v>8362</v>
      </c>
      <c r="T3010" s="13">
        <f t="shared" si="233"/>
        <v>42360.212025462963</v>
      </c>
      <c r="U3010" s="13">
        <f t="shared" si="234"/>
        <v>42390.212025462963</v>
      </c>
    </row>
    <row r="3011" spans="1:21" ht="43.5" x14ac:dyDescent="0.3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>
        <f t="shared" ref="O3011:O3074" si="235">((E3011)/(D3011))*100</f>
        <v>119.756</v>
      </c>
      <c r="P3011">
        <f t="shared" ref="P3011:P3074" si="236">ROUNDUP(O3011,0)</f>
        <v>120</v>
      </c>
      <c r="Q3011" s="16">
        <f t="shared" ref="Q3011:Q3074" si="237">E3011/L3011</f>
        <v>233.8984375</v>
      </c>
      <c r="R3011" s="9" t="s">
        <v>8322</v>
      </c>
      <c r="S3011" t="s">
        <v>8362</v>
      </c>
      <c r="T3011" s="13">
        <f t="shared" ref="T3011:T3074" si="238">(((J3011/60)/60)/24)+DATE(1970,1,1)</f>
        <v>41939.569907407407</v>
      </c>
      <c r="U3011" s="13">
        <f t="shared" ref="U3011:U3074" si="239">(((I3011/60)/60)/24)+DATE(1970,1,1)</f>
        <v>41969.611574074079</v>
      </c>
    </row>
    <row r="3012" spans="1:21" ht="43.5" x14ac:dyDescent="0.3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>
        <f t="shared" si="235"/>
        <v>158</v>
      </c>
      <c r="P3012">
        <f t="shared" si="236"/>
        <v>158</v>
      </c>
      <c r="Q3012" s="16">
        <f t="shared" si="237"/>
        <v>158</v>
      </c>
      <c r="R3012" s="9" t="s">
        <v>8322</v>
      </c>
      <c r="S3012" t="s">
        <v>8362</v>
      </c>
      <c r="T3012" s="13">
        <f t="shared" si="238"/>
        <v>41996.832395833335</v>
      </c>
      <c r="U3012" s="13">
        <f t="shared" si="239"/>
        <v>42056.832395833335</v>
      </c>
    </row>
    <row r="3013" spans="1:21" ht="43.5" x14ac:dyDescent="0.3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>
        <f t="shared" si="235"/>
        <v>123.66666666666666</v>
      </c>
      <c r="P3013">
        <f t="shared" si="236"/>
        <v>124</v>
      </c>
      <c r="Q3013" s="16">
        <f t="shared" si="237"/>
        <v>14.84</v>
      </c>
      <c r="R3013" s="9" t="s">
        <v>8322</v>
      </c>
      <c r="S3013" t="s">
        <v>8362</v>
      </c>
      <c r="T3013" s="13">
        <f t="shared" si="238"/>
        <v>42334.468935185185</v>
      </c>
      <c r="U3013" s="13">
        <f t="shared" si="239"/>
        <v>42361.957638888889</v>
      </c>
    </row>
    <row r="3014" spans="1:21" ht="43.5" x14ac:dyDescent="0.3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>
        <f t="shared" si="235"/>
        <v>117.12499999999999</v>
      </c>
      <c r="P3014">
        <f t="shared" si="236"/>
        <v>118</v>
      </c>
      <c r="Q3014" s="16">
        <f t="shared" si="237"/>
        <v>85.181818181818187</v>
      </c>
      <c r="R3014" s="9" t="s">
        <v>8322</v>
      </c>
      <c r="S3014" t="s">
        <v>8362</v>
      </c>
      <c r="T3014" s="13">
        <f t="shared" si="238"/>
        <v>42024.702893518523</v>
      </c>
      <c r="U3014" s="13">
        <f t="shared" si="239"/>
        <v>42045.702893518523</v>
      </c>
    </row>
    <row r="3015" spans="1:21" ht="43.5" x14ac:dyDescent="0.3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>
        <f t="shared" si="235"/>
        <v>156.96</v>
      </c>
      <c r="P3015">
        <f t="shared" si="236"/>
        <v>157</v>
      </c>
      <c r="Q3015" s="16">
        <f t="shared" si="237"/>
        <v>146.69158878504672</v>
      </c>
      <c r="R3015" s="9" t="s">
        <v>8322</v>
      </c>
      <c r="S3015" t="s">
        <v>8362</v>
      </c>
      <c r="T3015" s="13">
        <f t="shared" si="238"/>
        <v>42146.836215277777</v>
      </c>
      <c r="U3015" s="13">
        <f t="shared" si="239"/>
        <v>42176.836215277777</v>
      </c>
    </row>
    <row r="3016" spans="1:21" ht="43.5" x14ac:dyDescent="0.3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>
        <f t="shared" si="235"/>
        <v>113.104</v>
      </c>
      <c r="P3016">
        <f t="shared" si="236"/>
        <v>114</v>
      </c>
      <c r="Q3016" s="16">
        <f t="shared" si="237"/>
        <v>50.764811490125673</v>
      </c>
      <c r="R3016" s="9" t="s">
        <v>8322</v>
      </c>
      <c r="S3016" t="s">
        <v>8362</v>
      </c>
      <c r="T3016" s="13">
        <f t="shared" si="238"/>
        <v>41920.123611111114</v>
      </c>
      <c r="U3016" s="13">
        <f t="shared" si="239"/>
        <v>41948.208333333336</v>
      </c>
    </row>
    <row r="3017" spans="1:21" ht="43.5" x14ac:dyDescent="0.3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>
        <f t="shared" si="235"/>
        <v>103.17647058823529</v>
      </c>
      <c r="P3017">
        <f t="shared" si="236"/>
        <v>104</v>
      </c>
      <c r="Q3017" s="16">
        <f t="shared" si="237"/>
        <v>87.7</v>
      </c>
      <c r="R3017" s="9" t="s">
        <v>8322</v>
      </c>
      <c r="S3017" t="s">
        <v>8362</v>
      </c>
      <c r="T3017" s="13">
        <f t="shared" si="238"/>
        <v>41785.72729166667</v>
      </c>
      <c r="U3017" s="13">
        <f t="shared" si="239"/>
        <v>41801.166666666664</v>
      </c>
    </row>
    <row r="3018" spans="1:21" ht="58" x14ac:dyDescent="0.3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>
        <f t="shared" si="235"/>
        <v>102.61176470588236</v>
      </c>
      <c r="P3018">
        <f t="shared" si="236"/>
        <v>103</v>
      </c>
      <c r="Q3018" s="16">
        <f t="shared" si="237"/>
        <v>242.27777777777777</v>
      </c>
      <c r="R3018" s="9" t="s">
        <v>8322</v>
      </c>
      <c r="S3018" t="s">
        <v>8362</v>
      </c>
      <c r="T3018" s="13">
        <f t="shared" si="238"/>
        <v>41778.548055555555</v>
      </c>
      <c r="U3018" s="13">
        <f t="shared" si="239"/>
        <v>41838.548055555555</v>
      </c>
    </row>
    <row r="3019" spans="1:21" ht="43.5" x14ac:dyDescent="0.3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>
        <f t="shared" si="235"/>
        <v>105.84090909090908</v>
      </c>
      <c r="P3019">
        <f t="shared" si="236"/>
        <v>106</v>
      </c>
      <c r="Q3019" s="16">
        <f t="shared" si="237"/>
        <v>146.44654088050314</v>
      </c>
      <c r="R3019" s="9" t="s">
        <v>8322</v>
      </c>
      <c r="S3019" t="s">
        <v>8362</v>
      </c>
      <c r="T3019" s="13">
        <f t="shared" si="238"/>
        <v>41841.850034722222</v>
      </c>
      <c r="U3019" s="13">
        <f t="shared" si="239"/>
        <v>41871.850034722222</v>
      </c>
    </row>
    <row r="3020" spans="1:21" ht="43.5" x14ac:dyDescent="0.3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>
        <f t="shared" si="235"/>
        <v>100.71428571428571</v>
      </c>
      <c r="P3020">
        <f t="shared" si="236"/>
        <v>101</v>
      </c>
      <c r="Q3020" s="16">
        <f t="shared" si="237"/>
        <v>103.17073170731707</v>
      </c>
      <c r="R3020" s="9" t="s">
        <v>8322</v>
      </c>
      <c r="S3020" t="s">
        <v>8362</v>
      </c>
      <c r="T3020" s="13">
        <f t="shared" si="238"/>
        <v>42163.29833333334</v>
      </c>
      <c r="U3020" s="13">
        <f t="shared" si="239"/>
        <v>42205.916666666672</v>
      </c>
    </row>
    <row r="3021" spans="1:21" ht="43.5" x14ac:dyDescent="0.3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>
        <f t="shared" si="235"/>
        <v>121.23333333333332</v>
      </c>
      <c r="P3021">
        <f t="shared" si="236"/>
        <v>122</v>
      </c>
      <c r="Q3021" s="16">
        <f t="shared" si="237"/>
        <v>80.464601769911511</v>
      </c>
      <c r="R3021" s="9" t="s">
        <v>8322</v>
      </c>
      <c r="S3021" t="s">
        <v>8362</v>
      </c>
      <c r="T3021" s="13">
        <f t="shared" si="238"/>
        <v>41758.833564814813</v>
      </c>
      <c r="U3021" s="13">
        <f t="shared" si="239"/>
        <v>41786.125</v>
      </c>
    </row>
    <row r="3022" spans="1:21" ht="58" x14ac:dyDescent="0.3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>
        <f t="shared" si="235"/>
        <v>100.57142857142858</v>
      </c>
      <c r="P3022">
        <f t="shared" si="236"/>
        <v>101</v>
      </c>
      <c r="Q3022" s="16">
        <f t="shared" si="237"/>
        <v>234.66666666666666</v>
      </c>
      <c r="R3022" s="9" t="s">
        <v>8322</v>
      </c>
      <c r="S3022" t="s">
        <v>8362</v>
      </c>
      <c r="T3022" s="13">
        <f t="shared" si="238"/>
        <v>42170.846446759257</v>
      </c>
      <c r="U3022" s="13">
        <f t="shared" si="239"/>
        <v>42230.846446759257</v>
      </c>
    </row>
    <row r="3023" spans="1:21" ht="43.5" x14ac:dyDescent="0.3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>
        <f t="shared" si="235"/>
        <v>116.02222222222223</v>
      </c>
      <c r="P3023">
        <f t="shared" si="236"/>
        <v>117</v>
      </c>
      <c r="Q3023" s="16">
        <f t="shared" si="237"/>
        <v>50.689320388349515</v>
      </c>
      <c r="R3023" s="9" t="s">
        <v>8322</v>
      </c>
      <c r="S3023" t="s">
        <v>8362</v>
      </c>
      <c r="T3023" s="13">
        <f t="shared" si="238"/>
        <v>42660.618854166663</v>
      </c>
      <c r="U3023" s="13">
        <f t="shared" si="239"/>
        <v>42696.249305555553</v>
      </c>
    </row>
    <row r="3024" spans="1:21" ht="43.5" x14ac:dyDescent="0.3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>
        <f t="shared" si="235"/>
        <v>100.88</v>
      </c>
      <c r="P3024">
        <f t="shared" si="236"/>
        <v>101</v>
      </c>
      <c r="Q3024" s="16">
        <f t="shared" si="237"/>
        <v>162.70967741935485</v>
      </c>
      <c r="R3024" s="9" t="s">
        <v>8322</v>
      </c>
      <c r="S3024" t="s">
        <v>8362</v>
      </c>
      <c r="T3024" s="13">
        <f t="shared" si="238"/>
        <v>42564.95380787037</v>
      </c>
      <c r="U3024" s="13">
        <f t="shared" si="239"/>
        <v>42609.95380787037</v>
      </c>
    </row>
    <row r="3025" spans="1:21" ht="58" x14ac:dyDescent="0.3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>
        <f t="shared" si="235"/>
        <v>103</v>
      </c>
      <c r="P3025">
        <f t="shared" si="236"/>
        <v>103</v>
      </c>
      <c r="Q3025" s="16">
        <f t="shared" si="237"/>
        <v>120.16666666666667</v>
      </c>
      <c r="R3025" s="9" t="s">
        <v>8322</v>
      </c>
      <c r="S3025" t="s">
        <v>8362</v>
      </c>
      <c r="T3025" s="13">
        <f t="shared" si="238"/>
        <v>42121.675763888896</v>
      </c>
      <c r="U3025" s="13">
        <f t="shared" si="239"/>
        <v>42166.675763888896</v>
      </c>
    </row>
    <row r="3026" spans="1:21" ht="43.5" x14ac:dyDescent="0.3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>
        <f t="shared" si="235"/>
        <v>246.42</v>
      </c>
      <c r="P3026">
        <f t="shared" si="236"/>
        <v>247</v>
      </c>
      <c r="Q3026" s="16">
        <f t="shared" si="237"/>
        <v>67.697802197802204</v>
      </c>
      <c r="R3026" s="9" t="s">
        <v>8322</v>
      </c>
      <c r="S3026" t="s">
        <v>8362</v>
      </c>
      <c r="T3026" s="13">
        <f t="shared" si="238"/>
        <v>41158.993923611109</v>
      </c>
      <c r="U3026" s="13">
        <f t="shared" si="239"/>
        <v>41188.993923611109</v>
      </c>
    </row>
    <row r="3027" spans="1:21" ht="43.5" x14ac:dyDescent="0.3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>
        <f t="shared" si="235"/>
        <v>302.2</v>
      </c>
      <c r="P3027">
        <f t="shared" si="236"/>
        <v>303</v>
      </c>
      <c r="Q3027" s="16">
        <f t="shared" si="237"/>
        <v>52.103448275862071</v>
      </c>
      <c r="R3027" s="9" t="s">
        <v>8322</v>
      </c>
      <c r="S3027" t="s">
        <v>8362</v>
      </c>
      <c r="T3027" s="13">
        <f t="shared" si="238"/>
        <v>41761.509409722225</v>
      </c>
      <c r="U3027" s="13">
        <f t="shared" si="239"/>
        <v>41789.666666666664</v>
      </c>
    </row>
    <row r="3028" spans="1:21" ht="58" x14ac:dyDescent="0.3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>
        <f t="shared" si="235"/>
        <v>143.33333333333334</v>
      </c>
      <c r="P3028">
        <f t="shared" si="236"/>
        <v>144</v>
      </c>
      <c r="Q3028" s="16">
        <f t="shared" si="237"/>
        <v>51.6</v>
      </c>
      <c r="R3028" s="9" t="s">
        <v>8322</v>
      </c>
      <c r="S3028" t="s">
        <v>8362</v>
      </c>
      <c r="T3028" s="13">
        <f t="shared" si="238"/>
        <v>42783.459398148145</v>
      </c>
      <c r="U3028" s="13">
        <f t="shared" si="239"/>
        <v>42797.459398148145</v>
      </c>
    </row>
    <row r="3029" spans="1:21" ht="43.5" x14ac:dyDescent="0.3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>
        <f t="shared" si="235"/>
        <v>131.44</v>
      </c>
      <c r="P3029">
        <f t="shared" si="236"/>
        <v>132</v>
      </c>
      <c r="Q3029" s="16">
        <f t="shared" si="237"/>
        <v>164.3</v>
      </c>
      <c r="R3029" s="9" t="s">
        <v>8322</v>
      </c>
      <c r="S3029" t="s">
        <v>8362</v>
      </c>
      <c r="T3029" s="13">
        <f t="shared" si="238"/>
        <v>42053.704293981486</v>
      </c>
      <c r="U3029" s="13">
        <f t="shared" si="239"/>
        <v>42083.662627314814</v>
      </c>
    </row>
    <row r="3030" spans="1:21" ht="29" x14ac:dyDescent="0.3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>
        <f t="shared" si="235"/>
        <v>168.01999999999998</v>
      </c>
      <c r="P3030">
        <f t="shared" si="236"/>
        <v>169</v>
      </c>
      <c r="Q3030" s="16">
        <f t="shared" si="237"/>
        <v>84.858585858585855</v>
      </c>
      <c r="R3030" s="9" t="s">
        <v>8322</v>
      </c>
      <c r="S3030" t="s">
        <v>8362</v>
      </c>
      <c r="T3030" s="13">
        <f t="shared" si="238"/>
        <v>42567.264178240745</v>
      </c>
      <c r="U3030" s="13">
        <f t="shared" si="239"/>
        <v>42597.264178240745</v>
      </c>
    </row>
    <row r="3031" spans="1:21" ht="43.5" x14ac:dyDescent="0.3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>
        <f t="shared" si="235"/>
        <v>109.67666666666666</v>
      </c>
      <c r="P3031">
        <f t="shared" si="236"/>
        <v>110</v>
      </c>
      <c r="Q3031" s="16">
        <f t="shared" si="237"/>
        <v>94.548850574712645</v>
      </c>
      <c r="R3031" s="9" t="s">
        <v>8322</v>
      </c>
      <c r="S3031" t="s">
        <v>8362</v>
      </c>
      <c r="T3031" s="13">
        <f t="shared" si="238"/>
        <v>41932.708877314813</v>
      </c>
      <c r="U3031" s="13">
        <f t="shared" si="239"/>
        <v>41961.190972222219</v>
      </c>
    </row>
    <row r="3032" spans="1:21" ht="43.5" x14ac:dyDescent="0.3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>
        <f t="shared" si="235"/>
        <v>106.6857142857143</v>
      </c>
      <c r="P3032">
        <f t="shared" si="236"/>
        <v>107</v>
      </c>
      <c r="Q3032" s="16">
        <f t="shared" si="237"/>
        <v>45.536585365853661</v>
      </c>
      <c r="R3032" s="9" t="s">
        <v>8322</v>
      </c>
      <c r="S3032" t="s">
        <v>8362</v>
      </c>
      <c r="T3032" s="13">
        <f t="shared" si="238"/>
        <v>42233.747349537036</v>
      </c>
      <c r="U3032" s="13">
        <f t="shared" si="239"/>
        <v>42263.747349537036</v>
      </c>
    </row>
    <row r="3033" spans="1:21" ht="72.5" x14ac:dyDescent="0.3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>
        <f t="shared" si="235"/>
        <v>100</v>
      </c>
      <c r="P3033">
        <f t="shared" si="236"/>
        <v>100</v>
      </c>
      <c r="Q3033" s="16">
        <f t="shared" si="237"/>
        <v>51.724137931034484</v>
      </c>
      <c r="R3033" s="9" t="s">
        <v>8322</v>
      </c>
      <c r="S3033" t="s">
        <v>8362</v>
      </c>
      <c r="T3033" s="13">
        <f t="shared" si="238"/>
        <v>42597.882488425923</v>
      </c>
      <c r="U3033" s="13">
        <f t="shared" si="239"/>
        <v>42657.882488425923</v>
      </c>
    </row>
    <row r="3034" spans="1:21" ht="43.5" x14ac:dyDescent="0.3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>
        <f t="shared" si="235"/>
        <v>127.2</v>
      </c>
      <c r="P3034">
        <f t="shared" si="236"/>
        <v>128</v>
      </c>
      <c r="Q3034" s="16">
        <f t="shared" si="237"/>
        <v>50.88</v>
      </c>
      <c r="R3034" s="9" t="s">
        <v>8322</v>
      </c>
      <c r="S3034" t="s">
        <v>8362</v>
      </c>
      <c r="T3034" s="13">
        <f t="shared" si="238"/>
        <v>42228.044664351852</v>
      </c>
      <c r="U3034" s="13">
        <f t="shared" si="239"/>
        <v>42258.044664351852</v>
      </c>
    </row>
    <row r="3035" spans="1:21" ht="43.5" x14ac:dyDescent="0.3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>
        <f t="shared" si="235"/>
        <v>146.53333333333333</v>
      </c>
      <c r="P3035">
        <f t="shared" si="236"/>
        <v>147</v>
      </c>
      <c r="Q3035" s="16">
        <f t="shared" si="237"/>
        <v>191.13043478260869</v>
      </c>
      <c r="R3035" s="9" t="s">
        <v>8322</v>
      </c>
      <c r="S3035" t="s">
        <v>8362</v>
      </c>
      <c r="T3035" s="13">
        <f t="shared" si="238"/>
        <v>42570.110243055555</v>
      </c>
      <c r="U3035" s="13">
        <f t="shared" si="239"/>
        <v>42600.110243055555</v>
      </c>
    </row>
    <row r="3036" spans="1:21" ht="72.5" x14ac:dyDescent="0.3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>
        <f t="shared" si="235"/>
        <v>112.53599999999999</v>
      </c>
      <c r="P3036">
        <f t="shared" si="236"/>
        <v>113</v>
      </c>
      <c r="Q3036" s="16">
        <f t="shared" si="237"/>
        <v>89.314285714285717</v>
      </c>
      <c r="R3036" s="9" t="s">
        <v>8322</v>
      </c>
      <c r="S3036" t="s">
        <v>8362</v>
      </c>
      <c r="T3036" s="13">
        <f t="shared" si="238"/>
        <v>42644.535358796296</v>
      </c>
      <c r="U3036" s="13">
        <f t="shared" si="239"/>
        <v>42675.165972222225</v>
      </c>
    </row>
    <row r="3037" spans="1:21" ht="29" x14ac:dyDescent="0.3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>
        <f t="shared" si="235"/>
        <v>108.78684000000001</v>
      </c>
      <c r="P3037">
        <f t="shared" si="236"/>
        <v>109</v>
      </c>
      <c r="Q3037" s="16">
        <f t="shared" si="237"/>
        <v>88.588631921824103</v>
      </c>
      <c r="R3037" s="9" t="s">
        <v>8322</v>
      </c>
      <c r="S3037" t="s">
        <v>8362</v>
      </c>
      <c r="T3037" s="13">
        <f t="shared" si="238"/>
        <v>41368.560289351852</v>
      </c>
      <c r="U3037" s="13">
        <f t="shared" si="239"/>
        <v>41398.560289351852</v>
      </c>
    </row>
    <row r="3038" spans="1:21" ht="43.5" x14ac:dyDescent="0.3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>
        <f t="shared" si="235"/>
        <v>126.732</v>
      </c>
      <c r="P3038">
        <f t="shared" si="236"/>
        <v>127</v>
      </c>
      <c r="Q3038" s="16">
        <f t="shared" si="237"/>
        <v>96.300911854103347</v>
      </c>
      <c r="R3038" s="9" t="s">
        <v>8322</v>
      </c>
      <c r="S3038" t="s">
        <v>8362</v>
      </c>
      <c r="T3038" s="13">
        <f t="shared" si="238"/>
        <v>41466.785231481481</v>
      </c>
      <c r="U3038" s="13">
        <f t="shared" si="239"/>
        <v>41502.499305555553</v>
      </c>
    </row>
    <row r="3039" spans="1:21" ht="58" x14ac:dyDescent="0.3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>
        <f t="shared" si="235"/>
        <v>213.20000000000002</v>
      </c>
      <c r="P3039">
        <f t="shared" si="236"/>
        <v>214</v>
      </c>
      <c r="Q3039" s="16">
        <f t="shared" si="237"/>
        <v>33.3125</v>
      </c>
      <c r="R3039" s="9" t="s">
        <v>8322</v>
      </c>
      <c r="S3039" t="s">
        <v>8362</v>
      </c>
      <c r="T3039" s="13">
        <f t="shared" si="238"/>
        <v>40378.893206018518</v>
      </c>
      <c r="U3039" s="13">
        <f t="shared" si="239"/>
        <v>40453.207638888889</v>
      </c>
    </row>
    <row r="3040" spans="1:21" ht="43.5" x14ac:dyDescent="0.3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>
        <f t="shared" si="235"/>
        <v>100.49999999999999</v>
      </c>
      <c r="P3040">
        <f t="shared" si="236"/>
        <v>101</v>
      </c>
      <c r="Q3040" s="16">
        <f t="shared" si="237"/>
        <v>37.222222222222221</v>
      </c>
      <c r="R3040" s="9" t="s">
        <v>8322</v>
      </c>
      <c r="S3040" t="s">
        <v>8362</v>
      </c>
      <c r="T3040" s="13">
        <f t="shared" si="238"/>
        <v>42373.252280092594</v>
      </c>
      <c r="U3040" s="13">
        <f t="shared" si="239"/>
        <v>42433.252280092594</v>
      </c>
    </row>
    <row r="3041" spans="1:21" ht="43.5" x14ac:dyDescent="0.3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>
        <f t="shared" si="235"/>
        <v>108.71389999999998</v>
      </c>
      <c r="P3041">
        <f t="shared" si="236"/>
        <v>109</v>
      </c>
      <c r="Q3041" s="16">
        <f t="shared" si="237"/>
        <v>92.130423728813554</v>
      </c>
      <c r="R3041" s="9" t="s">
        <v>8322</v>
      </c>
      <c r="S3041" t="s">
        <v>8362</v>
      </c>
      <c r="T3041" s="13">
        <f t="shared" si="238"/>
        <v>41610.794421296298</v>
      </c>
      <c r="U3041" s="13">
        <f t="shared" si="239"/>
        <v>41637.332638888889</v>
      </c>
    </row>
    <row r="3042" spans="1:21" ht="43.5" x14ac:dyDescent="0.3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>
        <f t="shared" si="235"/>
        <v>107.5</v>
      </c>
      <c r="P3042">
        <f t="shared" si="236"/>
        <v>108</v>
      </c>
      <c r="Q3042" s="16">
        <f t="shared" si="237"/>
        <v>76.785714285714292</v>
      </c>
      <c r="R3042" s="9" t="s">
        <v>8322</v>
      </c>
      <c r="S3042" t="s">
        <v>8362</v>
      </c>
      <c r="T3042" s="13">
        <f t="shared" si="238"/>
        <v>42177.791909722218</v>
      </c>
      <c r="U3042" s="13">
        <f t="shared" si="239"/>
        <v>42181.958333333328</v>
      </c>
    </row>
    <row r="3043" spans="1:21" ht="29" x14ac:dyDescent="0.3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>
        <f t="shared" si="235"/>
        <v>110.48192771084338</v>
      </c>
      <c r="P3043">
        <f t="shared" si="236"/>
        <v>111</v>
      </c>
      <c r="Q3043" s="16">
        <f t="shared" si="237"/>
        <v>96.526315789473685</v>
      </c>
      <c r="R3043" s="9" t="s">
        <v>8322</v>
      </c>
      <c r="S3043" t="s">
        <v>8362</v>
      </c>
      <c r="T3043" s="13">
        <f t="shared" si="238"/>
        <v>42359.868611111116</v>
      </c>
      <c r="U3043" s="13">
        <f t="shared" si="239"/>
        <v>42389.868611111116</v>
      </c>
    </row>
    <row r="3044" spans="1:21" ht="58" x14ac:dyDescent="0.3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>
        <f t="shared" si="235"/>
        <v>128</v>
      </c>
      <c r="P3044">
        <f t="shared" si="236"/>
        <v>128</v>
      </c>
      <c r="Q3044" s="16">
        <f t="shared" si="237"/>
        <v>51.891891891891895</v>
      </c>
      <c r="R3044" s="9" t="s">
        <v>8322</v>
      </c>
      <c r="S3044" t="s">
        <v>8362</v>
      </c>
      <c r="T3044" s="13">
        <f t="shared" si="238"/>
        <v>42253.688043981485</v>
      </c>
      <c r="U3044" s="13">
        <f t="shared" si="239"/>
        <v>42283.688043981485</v>
      </c>
    </row>
    <row r="3045" spans="1:21" ht="43.5" x14ac:dyDescent="0.3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>
        <f t="shared" si="235"/>
        <v>110.00666666666667</v>
      </c>
      <c r="P3045">
        <f t="shared" si="236"/>
        <v>111</v>
      </c>
      <c r="Q3045" s="16">
        <f t="shared" si="237"/>
        <v>128.9140625</v>
      </c>
      <c r="R3045" s="9" t="s">
        <v>8322</v>
      </c>
      <c r="S3045" t="s">
        <v>8362</v>
      </c>
      <c r="T3045" s="13">
        <f t="shared" si="238"/>
        <v>42083.070590277777</v>
      </c>
      <c r="U3045" s="13">
        <f t="shared" si="239"/>
        <v>42110.118055555555</v>
      </c>
    </row>
    <row r="3046" spans="1:21" ht="43.5" x14ac:dyDescent="0.3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>
        <f t="shared" si="235"/>
        <v>109.34166666666667</v>
      </c>
      <c r="P3046">
        <f t="shared" si="236"/>
        <v>110</v>
      </c>
      <c r="Q3046" s="16">
        <f t="shared" si="237"/>
        <v>84.108974358974365</v>
      </c>
      <c r="R3046" s="9" t="s">
        <v>8322</v>
      </c>
      <c r="S3046" t="s">
        <v>8362</v>
      </c>
      <c r="T3046" s="13">
        <f t="shared" si="238"/>
        <v>42387.7268287037</v>
      </c>
      <c r="U3046" s="13">
        <f t="shared" si="239"/>
        <v>42402.7268287037</v>
      </c>
    </row>
    <row r="3047" spans="1:21" ht="58" x14ac:dyDescent="0.3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>
        <f t="shared" si="235"/>
        <v>132.70650000000001</v>
      </c>
      <c r="P3047">
        <f t="shared" si="236"/>
        <v>133</v>
      </c>
      <c r="Q3047" s="16">
        <f t="shared" si="237"/>
        <v>82.941562500000003</v>
      </c>
      <c r="R3047" s="9" t="s">
        <v>8322</v>
      </c>
      <c r="S3047" t="s">
        <v>8362</v>
      </c>
      <c r="T3047" s="13">
        <f t="shared" si="238"/>
        <v>41843.155729166669</v>
      </c>
      <c r="U3047" s="13">
        <f t="shared" si="239"/>
        <v>41873.155729166669</v>
      </c>
    </row>
    <row r="3048" spans="1:21" ht="58" x14ac:dyDescent="0.3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>
        <f t="shared" si="235"/>
        <v>190.84810126582278</v>
      </c>
      <c r="P3048">
        <f t="shared" si="236"/>
        <v>191</v>
      </c>
      <c r="Q3048" s="16">
        <f t="shared" si="237"/>
        <v>259.94827586206895</v>
      </c>
      <c r="R3048" s="9" t="s">
        <v>8322</v>
      </c>
      <c r="S3048" t="s">
        <v>8362</v>
      </c>
      <c r="T3048" s="13">
        <f t="shared" si="238"/>
        <v>41862.803078703706</v>
      </c>
      <c r="U3048" s="13">
        <f t="shared" si="239"/>
        <v>41892.202777777777</v>
      </c>
    </row>
    <row r="3049" spans="1:21" ht="43.5" x14ac:dyDescent="0.3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>
        <f t="shared" si="235"/>
        <v>149</v>
      </c>
      <c r="P3049">
        <f t="shared" si="236"/>
        <v>149</v>
      </c>
      <c r="Q3049" s="16">
        <f t="shared" si="237"/>
        <v>37.25</v>
      </c>
      <c r="R3049" s="9" t="s">
        <v>8322</v>
      </c>
      <c r="S3049" t="s">
        <v>8362</v>
      </c>
      <c r="T3049" s="13">
        <f t="shared" si="238"/>
        <v>42443.989050925928</v>
      </c>
      <c r="U3049" s="13">
        <f t="shared" si="239"/>
        <v>42487.552777777775</v>
      </c>
    </row>
    <row r="3050" spans="1:21" ht="58" x14ac:dyDescent="0.3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>
        <f t="shared" si="235"/>
        <v>166.4</v>
      </c>
      <c r="P3050">
        <f t="shared" si="236"/>
        <v>167</v>
      </c>
      <c r="Q3050" s="16">
        <f t="shared" si="237"/>
        <v>177.02127659574469</v>
      </c>
      <c r="R3050" s="9" t="s">
        <v>8322</v>
      </c>
      <c r="S3050" t="s">
        <v>8362</v>
      </c>
      <c r="T3050" s="13">
        <f t="shared" si="238"/>
        <v>41975.901180555549</v>
      </c>
      <c r="U3050" s="13">
        <f t="shared" si="239"/>
        <v>42004.890277777777</v>
      </c>
    </row>
    <row r="3051" spans="1:21" ht="58" x14ac:dyDescent="0.3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>
        <f t="shared" si="235"/>
        <v>106.66666666666667</v>
      </c>
      <c r="P3051">
        <f t="shared" si="236"/>
        <v>107</v>
      </c>
      <c r="Q3051" s="16">
        <f t="shared" si="237"/>
        <v>74.074074074074076</v>
      </c>
      <c r="R3051" s="9" t="s">
        <v>8322</v>
      </c>
      <c r="S3051" t="s">
        <v>8362</v>
      </c>
      <c r="T3051" s="13">
        <f t="shared" si="238"/>
        <v>42139.014525462961</v>
      </c>
      <c r="U3051" s="13">
        <f t="shared" si="239"/>
        <v>42169.014525462961</v>
      </c>
    </row>
    <row r="3052" spans="1:21" ht="29" x14ac:dyDescent="0.3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>
        <f t="shared" si="235"/>
        <v>106</v>
      </c>
      <c r="P3052">
        <f t="shared" si="236"/>
        <v>106</v>
      </c>
      <c r="Q3052" s="16">
        <f t="shared" si="237"/>
        <v>70.666666666666671</v>
      </c>
      <c r="R3052" s="9" t="s">
        <v>8322</v>
      </c>
      <c r="S3052" t="s">
        <v>8362</v>
      </c>
      <c r="T3052" s="13">
        <f t="shared" si="238"/>
        <v>42465.16851851852</v>
      </c>
      <c r="U3052" s="13">
        <f t="shared" si="239"/>
        <v>42495.16851851852</v>
      </c>
    </row>
    <row r="3053" spans="1:21" ht="58" x14ac:dyDescent="0.3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>
        <f t="shared" si="235"/>
        <v>23.62857142857143</v>
      </c>
      <c r="P3053">
        <f t="shared" si="236"/>
        <v>24</v>
      </c>
      <c r="Q3053" s="16">
        <f t="shared" si="237"/>
        <v>23.62857142857143</v>
      </c>
      <c r="R3053" s="9" t="s">
        <v>8322</v>
      </c>
      <c r="S3053" t="s">
        <v>8362</v>
      </c>
      <c r="T3053" s="13">
        <f t="shared" si="238"/>
        <v>42744.416030092587</v>
      </c>
      <c r="U3053" s="13">
        <f t="shared" si="239"/>
        <v>42774.416030092587</v>
      </c>
    </row>
    <row r="3054" spans="1:21" ht="43.5" x14ac:dyDescent="0.3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>
        <f t="shared" si="235"/>
        <v>0.15</v>
      </c>
      <c r="P3054">
        <f t="shared" si="236"/>
        <v>1</v>
      </c>
      <c r="Q3054" s="16">
        <f t="shared" si="237"/>
        <v>37.5</v>
      </c>
      <c r="R3054" s="9" t="s">
        <v>8322</v>
      </c>
      <c r="S3054" t="s">
        <v>8362</v>
      </c>
      <c r="T3054" s="13">
        <f t="shared" si="238"/>
        <v>42122.670069444444</v>
      </c>
      <c r="U3054" s="13">
        <f t="shared" si="239"/>
        <v>42152.665972222225</v>
      </c>
    </row>
    <row r="3055" spans="1:21" ht="58" x14ac:dyDescent="0.3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>
        <f t="shared" si="235"/>
        <v>0.4</v>
      </c>
      <c r="P3055">
        <f t="shared" si="236"/>
        <v>1</v>
      </c>
      <c r="Q3055" s="16">
        <f t="shared" si="237"/>
        <v>13.333333333333334</v>
      </c>
      <c r="R3055" s="9" t="s">
        <v>8322</v>
      </c>
      <c r="S3055" t="s">
        <v>8362</v>
      </c>
      <c r="T3055" s="13">
        <f t="shared" si="238"/>
        <v>41862.761724537035</v>
      </c>
      <c r="U3055" s="13">
        <f t="shared" si="239"/>
        <v>41914.165972222225</v>
      </c>
    </row>
    <row r="3056" spans="1:21" ht="58" x14ac:dyDescent="0.3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>
        <f t="shared" si="235"/>
        <v>0</v>
      </c>
      <c r="P3056">
        <f t="shared" si="236"/>
        <v>0</v>
      </c>
      <c r="Q3056" s="16" t="e">
        <f t="shared" si="237"/>
        <v>#DIV/0!</v>
      </c>
      <c r="R3056" s="9" t="s">
        <v>8322</v>
      </c>
      <c r="S3056" t="s">
        <v>8362</v>
      </c>
      <c r="T3056" s="13">
        <f t="shared" si="238"/>
        <v>42027.832800925928</v>
      </c>
      <c r="U3056" s="13">
        <f t="shared" si="239"/>
        <v>42065.044444444444</v>
      </c>
    </row>
    <row r="3057" spans="1:21" ht="43.5" x14ac:dyDescent="0.3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>
        <f t="shared" si="235"/>
        <v>5.0000000000000001E-3</v>
      </c>
      <c r="P3057">
        <f t="shared" si="236"/>
        <v>1</v>
      </c>
      <c r="Q3057" s="16">
        <f t="shared" si="237"/>
        <v>1</v>
      </c>
      <c r="R3057" s="9" t="s">
        <v>8322</v>
      </c>
      <c r="S3057" t="s">
        <v>8362</v>
      </c>
      <c r="T3057" s="13">
        <f t="shared" si="238"/>
        <v>41953.95821759259</v>
      </c>
      <c r="U3057" s="13">
        <f t="shared" si="239"/>
        <v>42013.95821759259</v>
      </c>
    </row>
    <row r="3058" spans="1:21" ht="58" x14ac:dyDescent="0.3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>
        <f t="shared" si="235"/>
        <v>0</v>
      </c>
      <c r="P3058">
        <f t="shared" si="236"/>
        <v>0</v>
      </c>
      <c r="Q3058" s="16" t="e">
        <f t="shared" si="237"/>
        <v>#DIV/0!</v>
      </c>
      <c r="R3058" s="9" t="s">
        <v>8322</v>
      </c>
      <c r="S3058" t="s">
        <v>8362</v>
      </c>
      <c r="T3058" s="13">
        <f t="shared" si="238"/>
        <v>41851.636388888888</v>
      </c>
      <c r="U3058" s="13">
        <f t="shared" si="239"/>
        <v>41911.636388888888</v>
      </c>
    </row>
    <row r="3059" spans="1:21" ht="43.5" x14ac:dyDescent="0.3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>
        <f t="shared" si="235"/>
        <v>0</v>
      </c>
      <c r="P3059">
        <f t="shared" si="236"/>
        <v>0</v>
      </c>
      <c r="Q3059" s="16" t="e">
        <f t="shared" si="237"/>
        <v>#DIV/0!</v>
      </c>
      <c r="R3059" s="9" t="s">
        <v>8322</v>
      </c>
      <c r="S3059" t="s">
        <v>8362</v>
      </c>
      <c r="T3059" s="13">
        <f t="shared" si="238"/>
        <v>42433.650590277779</v>
      </c>
      <c r="U3059" s="13">
        <f t="shared" si="239"/>
        <v>42463.608923611115</v>
      </c>
    </row>
    <row r="3060" spans="1:21" ht="58" x14ac:dyDescent="0.3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>
        <f t="shared" si="235"/>
        <v>1.6666666666666666E-2</v>
      </c>
      <c r="P3060">
        <f t="shared" si="236"/>
        <v>1</v>
      </c>
      <c r="Q3060" s="16">
        <f t="shared" si="237"/>
        <v>1</v>
      </c>
      <c r="R3060" s="9" t="s">
        <v>8322</v>
      </c>
      <c r="S3060" t="s">
        <v>8362</v>
      </c>
      <c r="T3060" s="13">
        <f t="shared" si="238"/>
        <v>42460.374305555553</v>
      </c>
      <c r="U3060" s="13">
        <f t="shared" si="239"/>
        <v>42510.374305555553</v>
      </c>
    </row>
    <row r="3061" spans="1:21" ht="43.5" x14ac:dyDescent="0.3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>
        <f t="shared" si="235"/>
        <v>3.0066666666666664</v>
      </c>
      <c r="P3061">
        <f t="shared" si="236"/>
        <v>4</v>
      </c>
      <c r="Q3061" s="16">
        <f t="shared" si="237"/>
        <v>41</v>
      </c>
      <c r="R3061" s="9" t="s">
        <v>8322</v>
      </c>
      <c r="S3061" t="s">
        <v>8362</v>
      </c>
      <c r="T3061" s="13">
        <f t="shared" si="238"/>
        <v>41829.935717592591</v>
      </c>
      <c r="U3061" s="13">
        <f t="shared" si="239"/>
        <v>41859.935717592591</v>
      </c>
    </row>
    <row r="3062" spans="1:21" ht="29" x14ac:dyDescent="0.3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>
        <f t="shared" si="235"/>
        <v>0.15227272727272728</v>
      </c>
      <c r="P3062">
        <f t="shared" si="236"/>
        <v>1</v>
      </c>
      <c r="Q3062" s="16">
        <f t="shared" si="237"/>
        <v>55.833333333333336</v>
      </c>
      <c r="R3062" s="9" t="s">
        <v>8322</v>
      </c>
      <c r="S3062" t="s">
        <v>8362</v>
      </c>
      <c r="T3062" s="13">
        <f t="shared" si="238"/>
        <v>42245.274699074071</v>
      </c>
      <c r="U3062" s="13">
        <f t="shared" si="239"/>
        <v>42275.274699074071</v>
      </c>
    </row>
    <row r="3063" spans="1:21" x14ac:dyDescent="0.3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>
        <f t="shared" si="235"/>
        <v>0</v>
      </c>
      <c r="P3063">
        <f t="shared" si="236"/>
        <v>0</v>
      </c>
      <c r="Q3063" s="16" t="e">
        <f t="shared" si="237"/>
        <v>#DIV/0!</v>
      </c>
      <c r="R3063" s="9" t="s">
        <v>8322</v>
      </c>
      <c r="S3063" t="s">
        <v>8362</v>
      </c>
      <c r="T3063" s="13">
        <f t="shared" si="238"/>
        <v>41834.784120370372</v>
      </c>
      <c r="U3063" s="13">
        <f t="shared" si="239"/>
        <v>41864.784120370372</v>
      </c>
    </row>
    <row r="3064" spans="1:21" ht="43.5" x14ac:dyDescent="0.3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>
        <f t="shared" si="235"/>
        <v>66.84</v>
      </c>
      <c r="P3064">
        <f t="shared" si="236"/>
        <v>67</v>
      </c>
      <c r="Q3064" s="16">
        <f t="shared" si="237"/>
        <v>99.761194029850742</v>
      </c>
      <c r="R3064" s="9" t="s">
        <v>8322</v>
      </c>
      <c r="S3064" t="s">
        <v>8362</v>
      </c>
      <c r="T3064" s="13">
        <f t="shared" si="238"/>
        <v>42248.535787037035</v>
      </c>
      <c r="U3064" s="13">
        <f t="shared" si="239"/>
        <v>42277.75</v>
      </c>
    </row>
    <row r="3065" spans="1:21" ht="43.5" x14ac:dyDescent="0.3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>
        <f t="shared" si="235"/>
        <v>19.566666666666666</v>
      </c>
      <c r="P3065">
        <f t="shared" si="236"/>
        <v>20</v>
      </c>
      <c r="Q3065" s="16">
        <f t="shared" si="237"/>
        <v>25.521739130434781</v>
      </c>
      <c r="R3065" s="9" t="s">
        <v>8322</v>
      </c>
      <c r="S3065" t="s">
        <v>8362</v>
      </c>
      <c r="T3065" s="13">
        <f t="shared" si="238"/>
        <v>42630.922893518517</v>
      </c>
      <c r="U3065" s="13">
        <f t="shared" si="239"/>
        <v>42665.922893518517</v>
      </c>
    </row>
    <row r="3066" spans="1:21" ht="29" x14ac:dyDescent="0.3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>
        <f t="shared" si="235"/>
        <v>11.294666666666666</v>
      </c>
      <c r="P3066">
        <f t="shared" si="236"/>
        <v>12</v>
      </c>
      <c r="Q3066" s="16">
        <f t="shared" si="237"/>
        <v>117.65277777777777</v>
      </c>
      <c r="R3066" s="9" t="s">
        <v>8322</v>
      </c>
      <c r="S3066" t="s">
        <v>8362</v>
      </c>
      <c r="T3066" s="13">
        <f t="shared" si="238"/>
        <v>42299.130162037036</v>
      </c>
      <c r="U3066" s="13">
        <f t="shared" si="239"/>
        <v>42330.290972222225</v>
      </c>
    </row>
    <row r="3067" spans="1:21" ht="43.5" x14ac:dyDescent="0.3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>
        <f t="shared" si="235"/>
        <v>0.04</v>
      </c>
      <c r="P3067">
        <f t="shared" si="236"/>
        <v>1</v>
      </c>
      <c r="Q3067" s="16">
        <f t="shared" si="237"/>
        <v>5</v>
      </c>
      <c r="R3067" s="9" t="s">
        <v>8322</v>
      </c>
      <c r="S3067" t="s">
        <v>8362</v>
      </c>
      <c r="T3067" s="13">
        <f t="shared" si="238"/>
        <v>41825.055231481485</v>
      </c>
      <c r="U3067" s="13">
        <f t="shared" si="239"/>
        <v>41850.055231481485</v>
      </c>
    </row>
    <row r="3068" spans="1:21" ht="43.5" x14ac:dyDescent="0.3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>
        <f t="shared" si="235"/>
        <v>11.985714285714286</v>
      </c>
      <c r="P3068">
        <f t="shared" si="236"/>
        <v>12</v>
      </c>
      <c r="Q3068" s="16">
        <f t="shared" si="237"/>
        <v>2796.6666666666665</v>
      </c>
      <c r="R3068" s="9" t="s">
        <v>8322</v>
      </c>
      <c r="S3068" t="s">
        <v>8362</v>
      </c>
      <c r="T3068" s="13">
        <f t="shared" si="238"/>
        <v>42531.228437500002</v>
      </c>
      <c r="U3068" s="13">
        <f t="shared" si="239"/>
        <v>42561.228437500002</v>
      </c>
    </row>
    <row r="3069" spans="1:21" ht="43.5" x14ac:dyDescent="0.3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>
        <f t="shared" si="235"/>
        <v>2.5</v>
      </c>
      <c r="P3069">
        <f t="shared" si="236"/>
        <v>3</v>
      </c>
      <c r="Q3069" s="16">
        <f t="shared" si="237"/>
        <v>200</v>
      </c>
      <c r="R3069" s="9" t="s">
        <v>8322</v>
      </c>
      <c r="S3069" t="s">
        <v>8362</v>
      </c>
      <c r="T3069" s="13">
        <f t="shared" si="238"/>
        <v>42226.938414351855</v>
      </c>
      <c r="U3069" s="13">
        <f t="shared" si="239"/>
        <v>42256.938414351855</v>
      </c>
    </row>
    <row r="3070" spans="1:21" ht="58" x14ac:dyDescent="0.3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>
        <f t="shared" si="235"/>
        <v>6.9999999999999993E-2</v>
      </c>
      <c r="P3070">
        <f t="shared" si="236"/>
        <v>1</v>
      </c>
      <c r="Q3070" s="16">
        <f t="shared" si="237"/>
        <v>87.5</v>
      </c>
      <c r="R3070" s="9" t="s">
        <v>8322</v>
      </c>
      <c r="S3070" t="s">
        <v>8362</v>
      </c>
      <c r="T3070" s="13">
        <f t="shared" si="238"/>
        <v>42263.691574074073</v>
      </c>
      <c r="U3070" s="13">
        <f t="shared" si="239"/>
        <v>42293.691574074073</v>
      </c>
    </row>
    <row r="3071" spans="1:21" ht="43.5" x14ac:dyDescent="0.3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>
        <f t="shared" si="235"/>
        <v>14.099999999999998</v>
      </c>
      <c r="P3071">
        <f t="shared" si="236"/>
        <v>15</v>
      </c>
      <c r="Q3071" s="16">
        <f t="shared" si="237"/>
        <v>20.142857142857142</v>
      </c>
      <c r="R3071" s="9" t="s">
        <v>8322</v>
      </c>
      <c r="S3071" t="s">
        <v>8362</v>
      </c>
      <c r="T3071" s="13">
        <f t="shared" si="238"/>
        <v>41957.833726851852</v>
      </c>
      <c r="U3071" s="13">
        <f t="shared" si="239"/>
        <v>41987.833726851852</v>
      </c>
    </row>
    <row r="3072" spans="1:21" ht="43.5" x14ac:dyDescent="0.3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>
        <f t="shared" si="235"/>
        <v>3.34</v>
      </c>
      <c r="P3072">
        <f t="shared" si="236"/>
        <v>4</v>
      </c>
      <c r="Q3072" s="16">
        <f t="shared" si="237"/>
        <v>20.875</v>
      </c>
      <c r="R3072" s="9" t="s">
        <v>8322</v>
      </c>
      <c r="S3072" t="s">
        <v>8362</v>
      </c>
      <c r="T3072" s="13">
        <f t="shared" si="238"/>
        <v>42690.733437499999</v>
      </c>
      <c r="U3072" s="13">
        <f t="shared" si="239"/>
        <v>42711.733437499999</v>
      </c>
    </row>
    <row r="3073" spans="1:21" ht="43.5" x14ac:dyDescent="0.3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>
        <f t="shared" si="235"/>
        <v>59.774999999999999</v>
      </c>
      <c r="P3073">
        <f t="shared" si="236"/>
        <v>60</v>
      </c>
      <c r="Q3073" s="16">
        <f t="shared" si="237"/>
        <v>61.307692307692307</v>
      </c>
      <c r="R3073" s="9" t="s">
        <v>8322</v>
      </c>
      <c r="S3073" t="s">
        <v>8362</v>
      </c>
      <c r="T3073" s="13">
        <f t="shared" si="238"/>
        <v>42097.732418981483</v>
      </c>
      <c r="U3073" s="13">
        <f t="shared" si="239"/>
        <v>42115.249305555553</v>
      </c>
    </row>
    <row r="3074" spans="1:21" ht="58" x14ac:dyDescent="0.3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>
        <f t="shared" si="235"/>
        <v>1.6666666666666666E-2</v>
      </c>
      <c r="P3074">
        <f t="shared" si="236"/>
        <v>1</v>
      </c>
      <c r="Q3074" s="16">
        <f t="shared" si="237"/>
        <v>1</v>
      </c>
      <c r="R3074" s="9" t="s">
        <v>8322</v>
      </c>
      <c r="S3074" t="s">
        <v>8362</v>
      </c>
      <c r="T3074" s="13">
        <f t="shared" si="238"/>
        <v>42658.690532407403</v>
      </c>
      <c r="U3074" s="13">
        <f t="shared" si="239"/>
        <v>42673.073611111111</v>
      </c>
    </row>
    <row r="3075" spans="1:21" ht="43.5" x14ac:dyDescent="0.3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>
        <f t="shared" ref="O3075:O3138" si="240">((E3075)/(D3075))*100</f>
        <v>2.3035714285714284E-2</v>
      </c>
      <c r="P3075">
        <f t="shared" ref="P3075:P3138" si="241">ROUNDUP(O3075,0)</f>
        <v>1</v>
      </c>
      <c r="Q3075" s="16">
        <f t="shared" ref="Q3075:Q3138" si="242">E3075/L3075</f>
        <v>92.142857142857139</v>
      </c>
      <c r="R3075" s="9" t="s">
        <v>8322</v>
      </c>
      <c r="S3075" t="s">
        <v>8362</v>
      </c>
      <c r="T3075" s="13">
        <f t="shared" ref="T3075:T3138" si="243">(((J3075/60)/60)/24)+DATE(1970,1,1)</f>
        <v>42111.684027777781</v>
      </c>
      <c r="U3075" s="13">
        <f t="shared" ref="U3075:U3138" si="244">(((I3075/60)/60)/24)+DATE(1970,1,1)</f>
        <v>42169.804861111115</v>
      </c>
    </row>
    <row r="3076" spans="1:21" ht="58" x14ac:dyDescent="0.3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>
        <f t="shared" si="240"/>
        <v>8.8000000000000009E-2</v>
      </c>
      <c r="P3076">
        <f t="shared" si="241"/>
        <v>1</v>
      </c>
      <c r="Q3076" s="16">
        <f t="shared" si="242"/>
        <v>7.333333333333333</v>
      </c>
      <c r="R3076" s="9" t="s">
        <v>8322</v>
      </c>
      <c r="S3076" t="s">
        <v>8362</v>
      </c>
      <c r="T3076" s="13">
        <f t="shared" si="243"/>
        <v>42409.571284722217</v>
      </c>
      <c r="U3076" s="13">
        <f t="shared" si="244"/>
        <v>42439.571284722217</v>
      </c>
    </row>
    <row r="3077" spans="1:21" ht="43.5" x14ac:dyDescent="0.3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>
        <f t="shared" si="240"/>
        <v>8.64</v>
      </c>
      <c r="P3077">
        <f t="shared" si="241"/>
        <v>9</v>
      </c>
      <c r="Q3077" s="16">
        <f t="shared" si="242"/>
        <v>64.8</v>
      </c>
      <c r="R3077" s="9" t="s">
        <v>8322</v>
      </c>
      <c r="S3077" t="s">
        <v>8362</v>
      </c>
      <c r="T3077" s="13">
        <f t="shared" si="243"/>
        <v>42551.102314814809</v>
      </c>
      <c r="U3077" s="13">
        <f t="shared" si="244"/>
        <v>42601.102314814809</v>
      </c>
    </row>
    <row r="3078" spans="1:21" ht="29" x14ac:dyDescent="0.3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>
        <f t="shared" si="240"/>
        <v>15.06</v>
      </c>
      <c r="P3078">
        <f t="shared" si="241"/>
        <v>16</v>
      </c>
      <c r="Q3078" s="16">
        <f t="shared" si="242"/>
        <v>30.12</v>
      </c>
      <c r="R3078" s="9" t="s">
        <v>8322</v>
      </c>
      <c r="S3078" t="s">
        <v>8362</v>
      </c>
      <c r="T3078" s="13">
        <f t="shared" si="243"/>
        <v>42226.651886574073</v>
      </c>
      <c r="U3078" s="13">
        <f t="shared" si="244"/>
        <v>42286.651886574073</v>
      </c>
    </row>
    <row r="3079" spans="1:21" ht="43.5" x14ac:dyDescent="0.3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>
        <f t="shared" si="240"/>
        <v>0.47727272727272729</v>
      </c>
      <c r="P3079">
        <f t="shared" si="241"/>
        <v>1</v>
      </c>
      <c r="Q3079" s="16">
        <f t="shared" si="242"/>
        <v>52.5</v>
      </c>
      <c r="R3079" s="9" t="s">
        <v>8322</v>
      </c>
      <c r="S3079" t="s">
        <v>8362</v>
      </c>
      <c r="T3079" s="13">
        <f t="shared" si="243"/>
        <v>42766.956921296296</v>
      </c>
      <c r="U3079" s="13">
        <f t="shared" si="244"/>
        <v>42796.956921296296</v>
      </c>
    </row>
    <row r="3080" spans="1:21" ht="43.5" x14ac:dyDescent="0.3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>
        <f t="shared" si="240"/>
        <v>0.11833333333333333</v>
      </c>
      <c r="P3080">
        <f t="shared" si="241"/>
        <v>1</v>
      </c>
      <c r="Q3080" s="16">
        <f t="shared" si="242"/>
        <v>23.666666666666668</v>
      </c>
      <c r="R3080" s="9" t="s">
        <v>8322</v>
      </c>
      <c r="S3080" t="s">
        <v>8362</v>
      </c>
      <c r="T3080" s="13">
        <f t="shared" si="243"/>
        <v>42031.138831018514</v>
      </c>
      <c r="U3080" s="13">
        <f t="shared" si="244"/>
        <v>42061.138831018514</v>
      </c>
    </row>
    <row r="3081" spans="1:21" ht="43.5" x14ac:dyDescent="0.3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>
        <f t="shared" si="240"/>
        <v>0.8417399858735245</v>
      </c>
      <c r="P3081">
        <f t="shared" si="241"/>
        <v>1</v>
      </c>
      <c r="Q3081" s="16">
        <f t="shared" si="242"/>
        <v>415.77777777777777</v>
      </c>
      <c r="R3081" s="9" t="s">
        <v>8322</v>
      </c>
      <c r="S3081" t="s">
        <v>8362</v>
      </c>
      <c r="T3081" s="13">
        <f t="shared" si="243"/>
        <v>42055.713368055556</v>
      </c>
      <c r="U3081" s="13">
        <f t="shared" si="244"/>
        <v>42085.671701388885</v>
      </c>
    </row>
    <row r="3082" spans="1:21" ht="43.5" x14ac:dyDescent="0.3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>
        <f t="shared" si="240"/>
        <v>1.8799999999999997E-2</v>
      </c>
      <c r="P3082">
        <f t="shared" si="241"/>
        <v>1</v>
      </c>
      <c r="Q3082" s="16">
        <f t="shared" si="242"/>
        <v>53.714285714285715</v>
      </c>
      <c r="R3082" s="9" t="s">
        <v>8322</v>
      </c>
      <c r="S3082" t="s">
        <v>8362</v>
      </c>
      <c r="T3082" s="13">
        <f t="shared" si="243"/>
        <v>41940.028287037036</v>
      </c>
      <c r="U3082" s="13">
        <f t="shared" si="244"/>
        <v>42000.0699537037</v>
      </c>
    </row>
    <row r="3083" spans="1:21" ht="43.5" x14ac:dyDescent="0.3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>
        <f t="shared" si="240"/>
        <v>0.21029999999999999</v>
      </c>
      <c r="P3083">
        <f t="shared" si="241"/>
        <v>1</v>
      </c>
      <c r="Q3083" s="16">
        <f t="shared" si="242"/>
        <v>420.6</v>
      </c>
      <c r="R3083" s="9" t="s">
        <v>8322</v>
      </c>
      <c r="S3083" t="s">
        <v>8362</v>
      </c>
      <c r="T3083" s="13">
        <f t="shared" si="243"/>
        <v>42237.181608796294</v>
      </c>
      <c r="U3083" s="13">
        <f t="shared" si="244"/>
        <v>42267.181608796294</v>
      </c>
    </row>
    <row r="3084" spans="1:21" ht="43.5" x14ac:dyDescent="0.3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>
        <f t="shared" si="240"/>
        <v>0</v>
      </c>
      <c r="P3084">
        <f t="shared" si="241"/>
        <v>0</v>
      </c>
      <c r="Q3084" s="16" t="e">
        <f t="shared" si="242"/>
        <v>#DIV/0!</v>
      </c>
      <c r="R3084" s="9" t="s">
        <v>8322</v>
      </c>
      <c r="S3084" t="s">
        <v>8362</v>
      </c>
      <c r="T3084" s="13">
        <f t="shared" si="243"/>
        <v>42293.922986111109</v>
      </c>
      <c r="U3084" s="13">
        <f t="shared" si="244"/>
        <v>42323.96465277778</v>
      </c>
    </row>
    <row r="3085" spans="1:21" ht="58" x14ac:dyDescent="0.3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>
        <f t="shared" si="240"/>
        <v>0.27999999999999997</v>
      </c>
      <c r="P3085">
        <f t="shared" si="241"/>
        <v>1</v>
      </c>
      <c r="Q3085" s="16">
        <f t="shared" si="242"/>
        <v>18.666666666666668</v>
      </c>
      <c r="R3085" s="9" t="s">
        <v>8322</v>
      </c>
      <c r="S3085" t="s">
        <v>8362</v>
      </c>
      <c r="T3085" s="13">
        <f t="shared" si="243"/>
        <v>41853.563402777778</v>
      </c>
      <c r="U3085" s="13">
        <f t="shared" si="244"/>
        <v>41883.208333333336</v>
      </c>
    </row>
    <row r="3086" spans="1:21" ht="58" x14ac:dyDescent="0.3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>
        <f t="shared" si="240"/>
        <v>11.57920670115792</v>
      </c>
      <c r="P3086">
        <f t="shared" si="241"/>
        <v>12</v>
      </c>
      <c r="Q3086" s="16">
        <f t="shared" si="242"/>
        <v>78.333333333333329</v>
      </c>
      <c r="R3086" s="9" t="s">
        <v>8322</v>
      </c>
      <c r="S3086" t="s">
        <v>8362</v>
      </c>
      <c r="T3086" s="13">
        <f t="shared" si="243"/>
        <v>42100.723738425921</v>
      </c>
      <c r="U3086" s="13">
        <f t="shared" si="244"/>
        <v>42129.783333333333</v>
      </c>
    </row>
    <row r="3087" spans="1:21" ht="43.5" x14ac:dyDescent="0.3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>
        <f t="shared" si="240"/>
        <v>2.44</v>
      </c>
      <c r="P3087">
        <f t="shared" si="241"/>
        <v>3</v>
      </c>
      <c r="Q3087" s="16">
        <f t="shared" si="242"/>
        <v>67.777777777777771</v>
      </c>
      <c r="R3087" s="9" t="s">
        <v>8322</v>
      </c>
      <c r="S3087" t="s">
        <v>8362</v>
      </c>
      <c r="T3087" s="13">
        <f t="shared" si="243"/>
        <v>42246.883784722217</v>
      </c>
      <c r="U3087" s="13">
        <f t="shared" si="244"/>
        <v>42276.883784722217</v>
      </c>
    </row>
    <row r="3088" spans="1:21" ht="58" x14ac:dyDescent="0.3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>
        <f t="shared" si="240"/>
        <v>0.25</v>
      </c>
      <c r="P3088">
        <f t="shared" si="241"/>
        <v>1</v>
      </c>
      <c r="Q3088" s="16">
        <f t="shared" si="242"/>
        <v>16.666666666666668</v>
      </c>
      <c r="R3088" s="9" t="s">
        <v>8322</v>
      </c>
      <c r="S3088" t="s">
        <v>8362</v>
      </c>
      <c r="T3088" s="13">
        <f t="shared" si="243"/>
        <v>42173.67082175926</v>
      </c>
      <c r="U3088" s="13">
        <f t="shared" si="244"/>
        <v>42233.67082175926</v>
      </c>
    </row>
    <row r="3089" spans="1:21" ht="43.5" x14ac:dyDescent="0.3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>
        <f t="shared" si="240"/>
        <v>0.625</v>
      </c>
      <c r="P3089">
        <f t="shared" si="241"/>
        <v>1</v>
      </c>
      <c r="Q3089" s="16">
        <f t="shared" si="242"/>
        <v>62.5</v>
      </c>
      <c r="R3089" s="9" t="s">
        <v>8322</v>
      </c>
      <c r="S3089" t="s">
        <v>8362</v>
      </c>
      <c r="T3089" s="13">
        <f t="shared" si="243"/>
        <v>42665.150347222225</v>
      </c>
      <c r="U3089" s="13">
        <f t="shared" si="244"/>
        <v>42725.192013888889</v>
      </c>
    </row>
    <row r="3090" spans="1:21" ht="43.5" x14ac:dyDescent="0.3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>
        <f t="shared" si="240"/>
        <v>0.19384615384615383</v>
      </c>
      <c r="P3090">
        <f t="shared" si="241"/>
        <v>1</v>
      </c>
      <c r="Q3090" s="16">
        <f t="shared" si="242"/>
        <v>42</v>
      </c>
      <c r="R3090" s="9" t="s">
        <v>8322</v>
      </c>
      <c r="S3090" t="s">
        <v>8362</v>
      </c>
      <c r="T3090" s="13">
        <f t="shared" si="243"/>
        <v>41981.57230324074</v>
      </c>
      <c r="U3090" s="13">
        <f t="shared" si="244"/>
        <v>42012.570138888885</v>
      </c>
    </row>
    <row r="3091" spans="1:21" ht="43.5" x14ac:dyDescent="0.3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>
        <f t="shared" si="240"/>
        <v>23.416</v>
      </c>
      <c r="P3091">
        <f t="shared" si="241"/>
        <v>24</v>
      </c>
      <c r="Q3091" s="16">
        <f t="shared" si="242"/>
        <v>130.0888888888889</v>
      </c>
      <c r="R3091" s="9" t="s">
        <v>8322</v>
      </c>
      <c r="S3091" t="s">
        <v>8362</v>
      </c>
      <c r="T3091" s="13">
        <f t="shared" si="243"/>
        <v>42528.542627314819</v>
      </c>
      <c r="U3091" s="13">
        <f t="shared" si="244"/>
        <v>42560.082638888889</v>
      </c>
    </row>
    <row r="3092" spans="1:21" ht="43.5" x14ac:dyDescent="0.3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>
        <f t="shared" si="240"/>
        <v>5.0808888888888886</v>
      </c>
      <c r="P3092">
        <f t="shared" si="241"/>
        <v>6</v>
      </c>
      <c r="Q3092" s="16">
        <f t="shared" si="242"/>
        <v>1270.2222222222222</v>
      </c>
      <c r="R3092" s="9" t="s">
        <v>8322</v>
      </c>
      <c r="S3092" t="s">
        <v>8362</v>
      </c>
      <c r="T3092" s="13">
        <f t="shared" si="243"/>
        <v>42065.818807870368</v>
      </c>
      <c r="U3092" s="13">
        <f t="shared" si="244"/>
        <v>42125.777141203704</v>
      </c>
    </row>
    <row r="3093" spans="1:21" ht="58" x14ac:dyDescent="0.3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>
        <f t="shared" si="240"/>
        <v>15.920000000000002</v>
      </c>
      <c r="P3093">
        <f t="shared" si="241"/>
        <v>16</v>
      </c>
      <c r="Q3093" s="16">
        <f t="shared" si="242"/>
        <v>88.444444444444443</v>
      </c>
      <c r="R3093" s="9" t="s">
        <v>8322</v>
      </c>
      <c r="S3093" t="s">
        <v>8362</v>
      </c>
      <c r="T3093" s="13">
        <f t="shared" si="243"/>
        <v>42566.948414351849</v>
      </c>
      <c r="U3093" s="13">
        <f t="shared" si="244"/>
        <v>42596.948414351849</v>
      </c>
    </row>
    <row r="3094" spans="1:21" ht="43.5" x14ac:dyDescent="0.3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>
        <f t="shared" si="240"/>
        <v>1.1831900000000002</v>
      </c>
      <c r="P3094">
        <f t="shared" si="241"/>
        <v>2</v>
      </c>
      <c r="Q3094" s="16">
        <f t="shared" si="242"/>
        <v>56.342380952380957</v>
      </c>
      <c r="R3094" s="9" t="s">
        <v>8322</v>
      </c>
      <c r="S3094" t="s">
        <v>8362</v>
      </c>
      <c r="T3094" s="13">
        <f t="shared" si="243"/>
        <v>42255.619351851856</v>
      </c>
      <c r="U3094" s="13">
        <f t="shared" si="244"/>
        <v>42292.916666666672</v>
      </c>
    </row>
    <row r="3095" spans="1:21" ht="58" x14ac:dyDescent="0.3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>
        <f t="shared" si="240"/>
        <v>22.75</v>
      </c>
      <c r="P3095">
        <f t="shared" si="241"/>
        <v>23</v>
      </c>
      <c r="Q3095" s="16">
        <f t="shared" si="242"/>
        <v>53.529411764705884</v>
      </c>
      <c r="R3095" s="9" t="s">
        <v>8322</v>
      </c>
      <c r="S3095" t="s">
        <v>8362</v>
      </c>
      <c r="T3095" s="13">
        <f t="shared" si="243"/>
        <v>41760.909039351849</v>
      </c>
      <c r="U3095" s="13">
        <f t="shared" si="244"/>
        <v>41791.165972222225</v>
      </c>
    </row>
    <row r="3096" spans="1:21" ht="43.5" x14ac:dyDescent="0.3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>
        <f t="shared" si="240"/>
        <v>2.5000000000000001E-2</v>
      </c>
      <c r="P3096">
        <f t="shared" si="241"/>
        <v>1</v>
      </c>
      <c r="Q3096" s="16">
        <f t="shared" si="242"/>
        <v>25</v>
      </c>
      <c r="R3096" s="9" t="s">
        <v>8322</v>
      </c>
      <c r="S3096" t="s">
        <v>8362</v>
      </c>
      <c r="T3096" s="13">
        <f t="shared" si="243"/>
        <v>42207.795787037037</v>
      </c>
      <c r="U3096" s="13">
        <f t="shared" si="244"/>
        <v>42267.795787037037</v>
      </c>
    </row>
    <row r="3097" spans="1:21" ht="43.5" x14ac:dyDescent="0.3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>
        <f t="shared" si="240"/>
        <v>0.33512064343163539</v>
      </c>
      <c r="P3097">
        <f t="shared" si="241"/>
        <v>1</v>
      </c>
      <c r="Q3097" s="16">
        <f t="shared" si="242"/>
        <v>50</v>
      </c>
      <c r="R3097" s="9" t="s">
        <v>8322</v>
      </c>
      <c r="S3097" t="s">
        <v>8362</v>
      </c>
      <c r="T3097" s="13">
        <f t="shared" si="243"/>
        <v>42523.025231481486</v>
      </c>
      <c r="U3097" s="13">
        <f t="shared" si="244"/>
        <v>42583.025231481486</v>
      </c>
    </row>
    <row r="3098" spans="1:21" ht="43.5" x14ac:dyDescent="0.3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>
        <f t="shared" si="240"/>
        <v>3.9750000000000001</v>
      </c>
      <c r="P3098">
        <f t="shared" si="241"/>
        <v>4</v>
      </c>
      <c r="Q3098" s="16">
        <f t="shared" si="242"/>
        <v>56.785714285714285</v>
      </c>
      <c r="R3098" s="9" t="s">
        <v>8322</v>
      </c>
      <c r="S3098" t="s">
        <v>8362</v>
      </c>
      <c r="T3098" s="13">
        <f t="shared" si="243"/>
        <v>42114.825532407413</v>
      </c>
      <c r="U3098" s="13">
        <f t="shared" si="244"/>
        <v>42144.825532407413</v>
      </c>
    </row>
    <row r="3099" spans="1:21" ht="43.5" x14ac:dyDescent="0.3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>
        <f t="shared" si="240"/>
        <v>17.150000000000002</v>
      </c>
      <c r="P3099">
        <f t="shared" si="241"/>
        <v>18</v>
      </c>
      <c r="Q3099" s="16">
        <f t="shared" si="242"/>
        <v>40.833333333333336</v>
      </c>
      <c r="R3099" s="9" t="s">
        <v>8322</v>
      </c>
      <c r="S3099" t="s">
        <v>8362</v>
      </c>
      <c r="T3099" s="13">
        <f t="shared" si="243"/>
        <v>42629.503483796296</v>
      </c>
      <c r="U3099" s="13">
        <f t="shared" si="244"/>
        <v>42650.583333333328</v>
      </c>
    </row>
    <row r="3100" spans="1:21" ht="58" x14ac:dyDescent="0.3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>
        <f t="shared" si="240"/>
        <v>3.6080041046690612</v>
      </c>
      <c r="P3100">
        <f t="shared" si="241"/>
        <v>4</v>
      </c>
      <c r="Q3100" s="16">
        <f t="shared" si="242"/>
        <v>65.111111111111114</v>
      </c>
      <c r="R3100" s="9" t="s">
        <v>8322</v>
      </c>
      <c r="S3100" t="s">
        <v>8362</v>
      </c>
      <c r="T3100" s="13">
        <f t="shared" si="243"/>
        <v>42359.792233796295</v>
      </c>
      <c r="U3100" s="13">
        <f t="shared" si="244"/>
        <v>42408.01180555555</v>
      </c>
    </row>
    <row r="3101" spans="1:21" ht="43.5" x14ac:dyDescent="0.3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>
        <f t="shared" si="240"/>
        <v>13.900000000000002</v>
      </c>
      <c r="P3101">
        <f t="shared" si="241"/>
        <v>14</v>
      </c>
      <c r="Q3101" s="16">
        <f t="shared" si="242"/>
        <v>55.6</v>
      </c>
      <c r="R3101" s="9" t="s">
        <v>8322</v>
      </c>
      <c r="S3101" t="s">
        <v>8362</v>
      </c>
      <c r="T3101" s="13">
        <f t="shared" si="243"/>
        <v>42382.189710648148</v>
      </c>
      <c r="U3101" s="13">
        <f t="shared" si="244"/>
        <v>42412.189710648148</v>
      </c>
    </row>
    <row r="3102" spans="1:21" ht="43.5" x14ac:dyDescent="0.3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>
        <f t="shared" si="240"/>
        <v>15.225</v>
      </c>
      <c r="P3102">
        <f t="shared" si="241"/>
        <v>16</v>
      </c>
      <c r="Q3102" s="16">
        <f t="shared" si="242"/>
        <v>140.53846153846155</v>
      </c>
      <c r="R3102" s="9" t="s">
        <v>8322</v>
      </c>
      <c r="S3102" t="s">
        <v>8362</v>
      </c>
      <c r="T3102" s="13">
        <f t="shared" si="243"/>
        <v>41902.622395833336</v>
      </c>
      <c r="U3102" s="13">
        <f t="shared" si="244"/>
        <v>41932.622395833336</v>
      </c>
    </row>
    <row r="3103" spans="1:21" ht="58" x14ac:dyDescent="0.3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>
        <f t="shared" si="240"/>
        <v>12</v>
      </c>
      <c r="P3103">
        <f t="shared" si="241"/>
        <v>12</v>
      </c>
      <c r="Q3103" s="16">
        <f t="shared" si="242"/>
        <v>25</v>
      </c>
      <c r="R3103" s="9" t="s">
        <v>8322</v>
      </c>
      <c r="S3103" t="s">
        <v>8362</v>
      </c>
      <c r="T3103" s="13">
        <f t="shared" si="243"/>
        <v>42171.383530092593</v>
      </c>
      <c r="U3103" s="13">
        <f t="shared" si="244"/>
        <v>42201.330555555556</v>
      </c>
    </row>
    <row r="3104" spans="1:21" ht="58" x14ac:dyDescent="0.3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>
        <f t="shared" si="240"/>
        <v>39.112499999999997</v>
      </c>
      <c r="P3104">
        <f t="shared" si="241"/>
        <v>40</v>
      </c>
      <c r="Q3104" s="16">
        <f t="shared" si="242"/>
        <v>69.533333333333331</v>
      </c>
      <c r="R3104" s="9" t="s">
        <v>8322</v>
      </c>
      <c r="S3104" t="s">
        <v>8362</v>
      </c>
      <c r="T3104" s="13">
        <f t="shared" si="243"/>
        <v>42555.340486111112</v>
      </c>
      <c r="U3104" s="13">
        <f t="shared" si="244"/>
        <v>42605.340486111112</v>
      </c>
    </row>
    <row r="3105" spans="1:21" ht="29" x14ac:dyDescent="0.3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>
        <f t="shared" si="240"/>
        <v>0.26829268292682928</v>
      </c>
      <c r="P3105">
        <f t="shared" si="241"/>
        <v>1</v>
      </c>
      <c r="Q3105" s="16">
        <f t="shared" si="242"/>
        <v>5.5</v>
      </c>
      <c r="R3105" s="9" t="s">
        <v>8322</v>
      </c>
      <c r="S3105" t="s">
        <v>8362</v>
      </c>
      <c r="T3105" s="13">
        <f t="shared" si="243"/>
        <v>42107.156319444446</v>
      </c>
      <c r="U3105" s="13">
        <f t="shared" si="244"/>
        <v>42167.156319444446</v>
      </c>
    </row>
    <row r="3106" spans="1:21" ht="43.5" x14ac:dyDescent="0.3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>
        <f t="shared" si="240"/>
        <v>29.625</v>
      </c>
      <c r="P3106">
        <f t="shared" si="241"/>
        <v>30</v>
      </c>
      <c r="Q3106" s="16">
        <f t="shared" si="242"/>
        <v>237</v>
      </c>
      <c r="R3106" s="9" t="s">
        <v>8322</v>
      </c>
      <c r="S3106" t="s">
        <v>8362</v>
      </c>
      <c r="T3106" s="13">
        <f t="shared" si="243"/>
        <v>42006.908692129626</v>
      </c>
      <c r="U3106" s="13">
        <f t="shared" si="244"/>
        <v>42038.083333333328</v>
      </c>
    </row>
    <row r="3107" spans="1:21" ht="43.5" x14ac:dyDescent="0.3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>
        <f t="shared" si="240"/>
        <v>42.360992301112063</v>
      </c>
      <c r="P3107">
        <f t="shared" si="241"/>
        <v>43</v>
      </c>
      <c r="Q3107" s="16">
        <f t="shared" si="242"/>
        <v>79.870967741935488</v>
      </c>
      <c r="R3107" s="9" t="s">
        <v>8322</v>
      </c>
      <c r="S3107" t="s">
        <v>8362</v>
      </c>
      <c r="T3107" s="13">
        <f t="shared" si="243"/>
        <v>41876.718935185185</v>
      </c>
      <c r="U3107" s="13">
        <f t="shared" si="244"/>
        <v>41931.208333333336</v>
      </c>
    </row>
    <row r="3108" spans="1:21" ht="58" x14ac:dyDescent="0.3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>
        <f t="shared" si="240"/>
        <v>4.1000000000000005</v>
      </c>
      <c r="P3108">
        <f t="shared" si="241"/>
        <v>5</v>
      </c>
      <c r="Q3108" s="16">
        <f t="shared" si="242"/>
        <v>10.25</v>
      </c>
      <c r="R3108" s="9" t="s">
        <v>8322</v>
      </c>
      <c r="S3108" t="s">
        <v>8362</v>
      </c>
      <c r="T3108" s="13">
        <f t="shared" si="243"/>
        <v>42241.429120370376</v>
      </c>
      <c r="U3108" s="13">
        <f t="shared" si="244"/>
        <v>42263.916666666672</v>
      </c>
    </row>
    <row r="3109" spans="1:21" ht="43.5" x14ac:dyDescent="0.3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>
        <f t="shared" si="240"/>
        <v>19.762499999999999</v>
      </c>
      <c r="P3109">
        <f t="shared" si="241"/>
        <v>20</v>
      </c>
      <c r="Q3109" s="16">
        <f t="shared" si="242"/>
        <v>272.58620689655174</v>
      </c>
      <c r="R3109" s="9" t="s">
        <v>8322</v>
      </c>
      <c r="S3109" t="s">
        <v>8362</v>
      </c>
      <c r="T3109" s="13">
        <f t="shared" si="243"/>
        <v>42128.814247685179</v>
      </c>
      <c r="U3109" s="13">
        <f t="shared" si="244"/>
        <v>42135.814247685179</v>
      </c>
    </row>
    <row r="3110" spans="1:21" x14ac:dyDescent="0.3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>
        <f t="shared" si="240"/>
        <v>5.1999999999999998E-2</v>
      </c>
      <c r="P3110">
        <f t="shared" si="241"/>
        <v>1</v>
      </c>
      <c r="Q3110" s="16">
        <f t="shared" si="242"/>
        <v>13</v>
      </c>
      <c r="R3110" s="9" t="s">
        <v>8322</v>
      </c>
      <c r="S3110" t="s">
        <v>8362</v>
      </c>
      <c r="T3110" s="13">
        <f t="shared" si="243"/>
        <v>42062.680486111116</v>
      </c>
      <c r="U3110" s="13">
        <f t="shared" si="244"/>
        <v>42122.638819444444</v>
      </c>
    </row>
    <row r="3111" spans="1:21" ht="43.5" x14ac:dyDescent="0.3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>
        <f t="shared" si="240"/>
        <v>25.030188679245285</v>
      </c>
      <c r="P3111">
        <f t="shared" si="241"/>
        <v>26</v>
      </c>
      <c r="Q3111" s="16">
        <f t="shared" si="242"/>
        <v>58.184210526315788</v>
      </c>
      <c r="R3111" s="9" t="s">
        <v>8322</v>
      </c>
      <c r="S3111" t="s">
        <v>8362</v>
      </c>
      <c r="T3111" s="13">
        <f t="shared" si="243"/>
        <v>41844.125115740739</v>
      </c>
      <c r="U3111" s="13">
        <f t="shared" si="244"/>
        <v>41879.125115740739</v>
      </c>
    </row>
    <row r="3112" spans="1:21" ht="43.5" x14ac:dyDescent="0.3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>
        <f t="shared" si="240"/>
        <v>0.04</v>
      </c>
      <c r="P3112">
        <f t="shared" si="241"/>
        <v>1</v>
      </c>
      <c r="Q3112" s="16">
        <f t="shared" si="242"/>
        <v>10</v>
      </c>
      <c r="R3112" s="9" t="s">
        <v>8322</v>
      </c>
      <c r="S3112" t="s">
        <v>8362</v>
      </c>
      <c r="T3112" s="13">
        <f t="shared" si="243"/>
        <v>42745.031469907408</v>
      </c>
      <c r="U3112" s="13">
        <f t="shared" si="244"/>
        <v>42785.031469907408</v>
      </c>
    </row>
    <row r="3113" spans="1:21" ht="43.5" x14ac:dyDescent="0.3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>
        <f t="shared" si="240"/>
        <v>26.640000000000004</v>
      </c>
      <c r="P3113">
        <f t="shared" si="241"/>
        <v>27</v>
      </c>
      <c r="Q3113" s="16">
        <f t="shared" si="242"/>
        <v>70.10526315789474</v>
      </c>
      <c r="R3113" s="9" t="s">
        <v>8322</v>
      </c>
      <c r="S3113" t="s">
        <v>8362</v>
      </c>
      <c r="T3113" s="13">
        <f t="shared" si="243"/>
        <v>41885.595138888886</v>
      </c>
      <c r="U3113" s="13">
        <f t="shared" si="244"/>
        <v>41916.595138888886</v>
      </c>
    </row>
    <row r="3114" spans="1:21" ht="43.5" x14ac:dyDescent="0.3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>
        <f t="shared" si="240"/>
        <v>4.7363636363636363</v>
      </c>
      <c r="P3114">
        <f t="shared" si="241"/>
        <v>5</v>
      </c>
      <c r="Q3114" s="16">
        <f t="shared" si="242"/>
        <v>57.888888888888886</v>
      </c>
      <c r="R3114" s="9" t="s">
        <v>8322</v>
      </c>
      <c r="S3114" t="s">
        <v>8362</v>
      </c>
      <c r="T3114" s="13">
        <f t="shared" si="243"/>
        <v>42615.121921296297</v>
      </c>
      <c r="U3114" s="13">
        <f t="shared" si="244"/>
        <v>42675.121921296297</v>
      </c>
    </row>
    <row r="3115" spans="1:21" ht="43.5" x14ac:dyDescent="0.3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>
        <f t="shared" si="240"/>
        <v>4.2435339894712749</v>
      </c>
      <c r="P3115">
        <f t="shared" si="241"/>
        <v>5</v>
      </c>
      <c r="Q3115" s="16">
        <f t="shared" si="242"/>
        <v>125.27027027027027</v>
      </c>
      <c r="R3115" s="9" t="s">
        <v>8322</v>
      </c>
      <c r="S3115" t="s">
        <v>8362</v>
      </c>
      <c r="T3115" s="13">
        <f t="shared" si="243"/>
        <v>42081.731273148151</v>
      </c>
      <c r="U3115" s="13">
        <f t="shared" si="244"/>
        <v>42111.731273148151</v>
      </c>
    </row>
    <row r="3116" spans="1:21" ht="43.5" x14ac:dyDescent="0.3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>
        <f t="shared" si="240"/>
        <v>0</v>
      </c>
      <c r="P3116">
        <f t="shared" si="241"/>
        <v>0</v>
      </c>
      <c r="Q3116" s="16" t="e">
        <f t="shared" si="242"/>
        <v>#DIV/0!</v>
      </c>
      <c r="R3116" s="9" t="s">
        <v>8322</v>
      </c>
      <c r="S3116" t="s">
        <v>8362</v>
      </c>
      <c r="T3116" s="13">
        <f t="shared" si="243"/>
        <v>41843.632523148146</v>
      </c>
      <c r="U3116" s="13">
        <f t="shared" si="244"/>
        <v>41903.632523148146</v>
      </c>
    </row>
    <row r="3117" spans="1:21" ht="43.5" x14ac:dyDescent="0.3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>
        <f t="shared" si="240"/>
        <v>3</v>
      </c>
      <c r="P3117">
        <f t="shared" si="241"/>
        <v>3</v>
      </c>
      <c r="Q3117" s="16">
        <f t="shared" si="242"/>
        <v>300</v>
      </c>
      <c r="R3117" s="9" t="s">
        <v>8322</v>
      </c>
      <c r="S3117" t="s">
        <v>8362</v>
      </c>
      <c r="T3117" s="13">
        <f t="shared" si="243"/>
        <v>42496.447071759263</v>
      </c>
      <c r="U3117" s="13">
        <f t="shared" si="244"/>
        <v>42526.447071759263</v>
      </c>
    </row>
    <row r="3118" spans="1:21" ht="43.5" x14ac:dyDescent="0.3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>
        <f t="shared" si="240"/>
        <v>57.333333333333336</v>
      </c>
      <c r="P3118">
        <f t="shared" si="241"/>
        <v>58</v>
      </c>
      <c r="Q3118" s="16">
        <f t="shared" si="242"/>
        <v>43</v>
      </c>
      <c r="R3118" s="9" t="s">
        <v>8322</v>
      </c>
      <c r="S3118" t="s">
        <v>8362</v>
      </c>
      <c r="T3118" s="13">
        <f t="shared" si="243"/>
        <v>42081.515335648146</v>
      </c>
      <c r="U3118" s="13">
        <f t="shared" si="244"/>
        <v>42095.515335648146</v>
      </c>
    </row>
    <row r="3119" spans="1:21" ht="43.5" x14ac:dyDescent="0.3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>
        <f t="shared" si="240"/>
        <v>0.1</v>
      </c>
      <c r="P3119">
        <f t="shared" si="241"/>
        <v>1</v>
      </c>
      <c r="Q3119" s="16">
        <f t="shared" si="242"/>
        <v>1</v>
      </c>
      <c r="R3119" s="9" t="s">
        <v>8322</v>
      </c>
      <c r="S3119" t="s">
        <v>8362</v>
      </c>
      <c r="T3119" s="13">
        <f t="shared" si="243"/>
        <v>42509.374537037031</v>
      </c>
      <c r="U3119" s="13">
        <f t="shared" si="244"/>
        <v>42517.55</v>
      </c>
    </row>
    <row r="3120" spans="1:21" ht="29" x14ac:dyDescent="0.3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>
        <f t="shared" si="240"/>
        <v>0.31</v>
      </c>
      <c r="P3120">
        <f t="shared" si="241"/>
        <v>1</v>
      </c>
      <c r="Q3120" s="16">
        <f t="shared" si="242"/>
        <v>775</v>
      </c>
      <c r="R3120" s="9" t="s">
        <v>8322</v>
      </c>
      <c r="S3120" t="s">
        <v>8362</v>
      </c>
      <c r="T3120" s="13">
        <f t="shared" si="243"/>
        <v>42534.649571759262</v>
      </c>
      <c r="U3120" s="13">
        <f t="shared" si="244"/>
        <v>42553.649571759262</v>
      </c>
    </row>
    <row r="3121" spans="1:21" ht="58" x14ac:dyDescent="0.3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>
        <f t="shared" si="240"/>
        <v>0.05</v>
      </c>
      <c r="P3121">
        <f t="shared" si="241"/>
        <v>1</v>
      </c>
      <c r="Q3121" s="16">
        <f t="shared" si="242"/>
        <v>5</v>
      </c>
      <c r="R3121" s="9" t="s">
        <v>8322</v>
      </c>
      <c r="S3121" t="s">
        <v>8362</v>
      </c>
      <c r="T3121" s="13">
        <f t="shared" si="243"/>
        <v>42060.04550925926</v>
      </c>
      <c r="U3121" s="13">
        <f t="shared" si="244"/>
        <v>42090.003842592589</v>
      </c>
    </row>
    <row r="3122" spans="1:21" ht="43.5" x14ac:dyDescent="0.3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>
        <f t="shared" si="240"/>
        <v>9.8461538461538465E-3</v>
      </c>
      <c r="P3122">
        <f t="shared" si="241"/>
        <v>1</v>
      </c>
      <c r="Q3122" s="16">
        <f t="shared" si="242"/>
        <v>12.8</v>
      </c>
      <c r="R3122" s="9" t="s">
        <v>8322</v>
      </c>
      <c r="S3122" t="s">
        <v>8362</v>
      </c>
      <c r="T3122" s="13">
        <f t="shared" si="243"/>
        <v>42435.942083333335</v>
      </c>
      <c r="U3122" s="13">
        <f t="shared" si="244"/>
        <v>42495.900416666671</v>
      </c>
    </row>
    <row r="3123" spans="1:21" ht="43.5" x14ac:dyDescent="0.3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>
        <f t="shared" si="240"/>
        <v>0.66666666666666674</v>
      </c>
      <c r="P3123">
        <f t="shared" si="241"/>
        <v>1</v>
      </c>
      <c r="Q3123" s="16">
        <f t="shared" si="242"/>
        <v>10</v>
      </c>
      <c r="R3123" s="9" t="s">
        <v>8322</v>
      </c>
      <c r="S3123" t="s">
        <v>8362</v>
      </c>
      <c r="T3123" s="13">
        <f t="shared" si="243"/>
        <v>41848.679803240739</v>
      </c>
      <c r="U3123" s="13">
        <f t="shared" si="244"/>
        <v>41908.679803240739</v>
      </c>
    </row>
    <row r="3124" spans="1:21" x14ac:dyDescent="0.3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>
        <f t="shared" si="240"/>
        <v>58.291457286432156</v>
      </c>
      <c r="P3124">
        <f t="shared" si="241"/>
        <v>59</v>
      </c>
      <c r="Q3124" s="16">
        <f t="shared" si="242"/>
        <v>58</v>
      </c>
      <c r="R3124" s="9" t="s">
        <v>8322</v>
      </c>
      <c r="S3124" t="s">
        <v>8362</v>
      </c>
      <c r="T3124" s="13">
        <f t="shared" si="243"/>
        <v>42678.932083333333</v>
      </c>
      <c r="U3124" s="13">
        <f t="shared" si="244"/>
        <v>42683.973750000005</v>
      </c>
    </row>
    <row r="3125" spans="1:21" ht="43.5" x14ac:dyDescent="0.3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>
        <f t="shared" si="240"/>
        <v>68.153599999999997</v>
      </c>
      <c r="P3125">
        <f t="shared" si="241"/>
        <v>69</v>
      </c>
      <c r="Q3125" s="16">
        <f t="shared" si="242"/>
        <v>244.80459770114942</v>
      </c>
      <c r="R3125" s="9" t="s">
        <v>8322</v>
      </c>
      <c r="S3125" t="s">
        <v>8362</v>
      </c>
      <c r="T3125" s="13">
        <f t="shared" si="243"/>
        <v>42530.993032407408</v>
      </c>
      <c r="U3125" s="13">
        <f t="shared" si="244"/>
        <v>42560.993032407408</v>
      </c>
    </row>
    <row r="3126" spans="1:21" ht="43.5" x14ac:dyDescent="0.3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>
        <f t="shared" si="240"/>
        <v>3.2499999999999999E-3</v>
      </c>
      <c r="P3126">
        <f t="shared" si="241"/>
        <v>1</v>
      </c>
      <c r="Q3126" s="16">
        <f t="shared" si="242"/>
        <v>6.5</v>
      </c>
      <c r="R3126" s="9" t="s">
        <v>8322</v>
      </c>
      <c r="S3126" t="s">
        <v>8362</v>
      </c>
      <c r="T3126" s="13">
        <f t="shared" si="243"/>
        <v>41977.780104166668</v>
      </c>
      <c r="U3126" s="13">
        <f t="shared" si="244"/>
        <v>42037.780104166668</v>
      </c>
    </row>
    <row r="3127" spans="1:21" x14ac:dyDescent="0.3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>
        <f t="shared" si="240"/>
        <v>0</v>
      </c>
      <c r="P3127">
        <f t="shared" si="241"/>
        <v>0</v>
      </c>
      <c r="Q3127" s="16" t="e">
        <f t="shared" si="242"/>
        <v>#DIV/0!</v>
      </c>
      <c r="R3127" s="9" t="s">
        <v>8322</v>
      </c>
      <c r="S3127" t="s">
        <v>8362</v>
      </c>
      <c r="T3127" s="13">
        <f t="shared" si="243"/>
        <v>42346.20685185185</v>
      </c>
      <c r="U3127" s="13">
        <f t="shared" si="244"/>
        <v>42376.20685185185</v>
      </c>
    </row>
    <row r="3128" spans="1:21" ht="72.5" x14ac:dyDescent="0.3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>
        <f t="shared" si="240"/>
        <v>4.16</v>
      </c>
      <c r="P3128">
        <f t="shared" si="241"/>
        <v>5</v>
      </c>
      <c r="Q3128" s="16">
        <f t="shared" si="242"/>
        <v>61.176470588235297</v>
      </c>
      <c r="R3128" s="9" t="s">
        <v>8322</v>
      </c>
      <c r="S3128" t="s">
        <v>8362</v>
      </c>
      <c r="T3128" s="13">
        <f t="shared" si="243"/>
        <v>42427.01807870371</v>
      </c>
      <c r="U3128" s="13">
        <f t="shared" si="244"/>
        <v>42456.976412037038</v>
      </c>
    </row>
    <row r="3129" spans="1:21" ht="43.5" x14ac:dyDescent="0.3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>
        <f t="shared" si="240"/>
        <v>0</v>
      </c>
      <c r="P3129">
        <f t="shared" si="241"/>
        <v>0</v>
      </c>
      <c r="Q3129" s="16" t="e">
        <f t="shared" si="242"/>
        <v>#DIV/0!</v>
      </c>
      <c r="R3129" s="9" t="s">
        <v>8322</v>
      </c>
      <c r="S3129" t="s">
        <v>8362</v>
      </c>
      <c r="T3129" s="13">
        <f t="shared" si="243"/>
        <v>42034.856817129628</v>
      </c>
      <c r="U3129" s="13">
        <f t="shared" si="244"/>
        <v>42064.856817129628</v>
      </c>
    </row>
    <row r="3130" spans="1:21" ht="43.5" x14ac:dyDescent="0.3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>
        <f t="shared" si="240"/>
        <v>108.60666666666667</v>
      </c>
      <c r="P3130">
        <f t="shared" si="241"/>
        <v>109</v>
      </c>
      <c r="Q3130" s="16">
        <f t="shared" si="242"/>
        <v>139.23931623931625</v>
      </c>
      <c r="R3130" s="9" t="s">
        <v>8322</v>
      </c>
      <c r="S3130" t="s">
        <v>8323</v>
      </c>
      <c r="T3130" s="13">
        <f t="shared" si="243"/>
        <v>42780.825706018513</v>
      </c>
      <c r="U3130" s="13">
        <f t="shared" si="244"/>
        <v>42810.784039351856</v>
      </c>
    </row>
    <row r="3131" spans="1:21" ht="58" x14ac:dyDescent="0.3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>
        <f t="shared" si="240"/>
        <v>0.8</v>
      </c>
      <c r="P3131">
        <f t="shared" si="241"/>
        <v>1</v>
      </c>
      <c r="Q3131" s="16">
        <f t="shared" si="242"/>
        <v>10</v>
      </c>
      <c r="R3131" s="9" t="s">
        <v>8322</v>
      </c>
      <c r="S3131" t="s">
        <v>8323</v>
      </c>
      <c r="T3131" s="13">
        <f t="shared" si="243"/>
        <v>42803.842812499999</v>
      </c>
      <c r="U3131" s="13">
        <f t="shared" si="244"/>
        <v>42843.801145833335</v>
      </c>
    </row>
    <row r="3132" spans="1:21" ht="43.5" x14ac:dyDescent="0.3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>
        <f t="shared" si="240"/>
        <v>3.75</v>
      </c>
      <c r="P3132">
        <f t="shared" si="241"/>
        <v>4</v>
      </c>
      <c r="Q3132" s="16">
        <f t="shared" si="242"/>
        <v>93.75</v>
      </c>
      <c r="R3132" s="9" t="s">
        <v>8322</v>
      </c>
      <c r="S3132" t="s">
        <v>8323</v>
      </c>
      <c r="T3132" s="13">
        <f t="shared" si="243"/>
        <v>42808.640231481477</v>
      </c>
      <c r="U3132" s="13">
        <f t="shared" si="244"/>
        <v>42839.207638888889</v>
      </c>
    </row>
    <row r="3133" spans="1:21" ht="29" x14ac:dyDescent="0.3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>
        <f t="shared" si="240"/>
        <v>15.731707317073171</v>
      </c>
      <c r="P3133">
        <f t="shared" si="241"/>
        <v>16</v>
      </c>
      <c r="Q3133" s="16">
        <f t="shared" si="242"/>
        <v>53.75</v>
      </c>
      <c r="R3133" s="9" t="s">
        <v>8322</v>
      </c>
      <c r="S3133" t="s">
        <v>8323</v>
      </c>
      <c r="T3133" s="13">
        <f t="shared" si="243"/>
        <v>42803.579224537039</v>
      </c>
      <c r="U3133" s="13">
        <f t="shared" si="244"/>
        <v>42833.537557870368</v>
      </c>
    </row>
    <row r="3134" spans="1:21" ht="29" x14ac:dyDescent="0.3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>
        <f t="shared" si="240"/>
        <v>3.3333333333333333E-2</v>
      </c>
      <c r="P3134">
        <f t="shared" si="241"/>
        <v>1</v>
      </c>
      <c r="Q3134" s="16">
        <f t="shared" si="242"/>
        <v>10</v>
      </c>
      <c r="R3134" s="9" t="s">
        <v>8322</v>
      </c>
      <c r="S3134" t="s">
        <v>8323</v>
      </c>
      <c r="T3134" s="13">
        <f t="shared" si="243"/>
        <v>42786.350231481483</v>
      </c>
      <c r="U3134" s="13">
        <f t="shared" si="244"/>
        <v>42846.308564814812</v>
      </c>
    </row>
    <row r="3135" spans="1:21" ht="43.5" x14ac:dyDescent="0.3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>
        <f t="shared" si="240"/>
        <v>108</v>
      </c>
      <c r="P3135">
        <f t="shared" si="241"/>
        <v>108</v>
      </c>
      <c r="Q3135" s="16">
        <f t="shared" si="242"/>
        <v>33.75</v>
      </c>
      <c r="R3135" s="9" t="s">
        <v>8322</v>
      </c>
      <c r="S3135" t="s">
        <v>8323</v>
      </c>
      <c r="T3135" s="13">
        <f t="shared" si="243"/>
        <v>42788.565208333333</v>
      </c>
      <c r="U3135" s="13">
        <f t="shared" si="244"/>
        <v>42818.523541666669</v>
      </c>
    </row>
    <row r="3136" spans="1:21" ht="58" x14ac:dyDescent="0.3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>
        <f t="shared" si="240"/>
        <v>22.5</v>
      </c>
      <c r="P3136">
        <f t="shared" si="241"/>
        <v>23</v>
      </c>
      <c r="Q3136" s="16">
        <f t="shared" si="242"/>
        <v>18.75</v>
      </c>
      <c r="R3136" s="9" t="s">
        <v>8322</v>
      </c>
      <c r="S3136" t="s">
        <v>8323</v>
      </c>
      <c r="T3136" s="13">
        <f t="shared" si="243"/>
        <v>42800.720127314817</v>
      </c>
      <c r="U3136" s="13">
        <f t="shared" si="244"/>
        <v>42821.678460648152</v>
      </c>
    </row>
    <row r="3137" spans="1:21" ht="43.5" x14ac:dyDescent="0.3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>
        <f t="shared" si="240"/>
        <v>20.849420849420849</v>
      </c>
      <c r="P3137">
        <f t="shared" si="241"/>
        <v>21</v>
      </c>
      <c r="Q3137" s="16">
        <f t="shared" si="242"/>
        <v>23.142857142857142</v>
      </c>
      <c r="R3137" s="9" t="s">
        <v>8322</v>
      </c>
      <c r="S3137" t="s">
        <v>8323</v>
      </c>
      <c r="T3137" s="13">
        <f t="shared" si="243"/>
        <v>42807.151863425926</v>
      </c>
      <c r="U3137" s="13">
        <f t="shared" si="244"/>
        <v>42829.151863425926</v>
      </c>
    </row>
    <row r="3138" spans="1:21" ht="43.5" x14ac:dyDescent="0.3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>
        <f t="shared" si="240"/>
        <v>127.8</v>
      </c>
      <c r="P3138">
        <f t="shared" si="241"/>
        <v>128</v>
      </c>
      <c r="Q3138" s="16">
        <f t="shared" si="242"/>
        <v>29.045454545454547</v>
      </c>
      <c r="R3138" s="9" t="s">
        <v>8322</v>
      </c>
      <c r="S3138" t="s">
        <v>8323</v>
      </c>
      <c r="T3138" s="13">
        <f t="shared" si="243"/>
        <v>42789.462430555555</v>
      </c>
      <c r="U3138" s="13">
        <f t="shared" si="244"/>
        <v>42825.957638888889</v>
      </c>
    </row>
    <row r="3139" spans="1:21" ht="29" x14ac:dyDescent="0.3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>
        <f t="shared" ref="O3139:O3202" si="245">((E3139)/(D3139))*100</f>
        <v>3.3333333333333335</v>
      </c>
      <c r="P3139">
        <f t="shared" ref="P3139:P3202" si="246">ROUNDUP(O3139,0)</f>
        <v>4</v>
      </c>
      <c r="Q3139" s="16">
        <f t="shared" ref="Q3139:Q3202" si="247">E3139/L3139</f>
        <v>50</v>
      </c>
      <c r="R3139" s="9" t="s">
        <v>8322</v>
      </c>
      <c r="S3139" t="s">
        <v>8323</v>
      </c>
      <c r="T3139" s="13">
        <f t="shared" ref="T3139:T3202" si="248">(((J3139/60)/60)/24)+DATE(1970,1,1)</f>
        <v>42807.885057870371</v>
      </c>
      <c r="U3139" s="13">
        <f t="shared" ref="U3139:U3202" si="249">(((I3139/60)/60)/24)+DATE(1970,1,1)</f>
        <v>42858.8</v>
      </c>
    </row>
    <row r="3140" spans="1:21" ht="58" x14ac:dyDescent="0.3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>
        <f t="shared" si="245"/>
        <v>0</v>
      </c>
      <c r="P3140">
        <f t="shared" si="246"/>
        <v>0</v>
      </c>
      <c r="Q3140" s="16" t="e">
        <f t="shared" si="247"/>
        <v>#DIV/0!</v>
      </c>
      <c r="R3140" s="9" t="s">
        <v>8322</v>
      </c>
      <c r="S3140" t="s">
        <v>8323</v>
      </c>
      <c r="T3140" s="13">
        <f t="shared" si="248"/>
        <v>42809.645914351851</v>
      </c>
      <c r="U3140" s="13">
        <f t="shared" si="249"/>
        <v>42828.645914351851</v>
      </c>
    </row>
    <row r="3141" spans="1:21" ht="43.5" x14ac:dyDescent="0.3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>
        <f t="shared" si="245"/>
        <v>5.4</v>
      </c>
      <c r="P3141">
        <f t="shared" si="246"/>
        <v>6</v>
      </c>
      <c r="Q3141" s="16">
        <f t="shared" si="247"/>
        <v>450</v>
      </c>
      <c r="R3141" s="9" t="s">
        <v>8322</v>
      </c>
      <c r="S3141" t="s">
        <v>8323</v>
      </c>
      <c r="T3141" s="13">
        <f t="shared" si="248"/>
        <v>42785.270370370374</v>
      </c>
      <c r="U3141" s="13">
        <f t="shared" si="249"/>
        <v>42819.189583333333</v>
      </c>
    </row>
    <row r="3142" spans="1:21" ht="58" x14ac:dyDescent="0.3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>
        <f t="shared" si="245"/>
        <v>0.96</v>
      </c>
      <c r="P3142">
        <f t="shared" si="246"/>
        <v>1</v>
      </c>
      <c r="Q3142" s="16">
        <f t="shared" si="247"/>
        <v>24</v>
      </c>
      <c r="R3142" s="9" t="s">
        <v>8322</v>
      </c>
      <c r="S3142" t="s">
        <v>8323</v>
      </c>
      <c r="T3142" s="13">
        <f t="shared" si="248"/>
        <v>42802.718784722223</v>
      </c>
      <c r="U3142" s="13">
        <f t="shared" si="249"/>
        <v>42832.677118055552</v>
      </c>
    </row>
    <row r="3143" spans="1:21" ht="58" x14ac:dyDescent="0.3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>
        <f t="shared" si="245"/>
        <v>51.6</v>
      </c>
      <c r="P3143">
        <f t="shared" si="246"/>
        <v>52</v>
      </c>
      <c r="Q3143" s="16">
        <f t="shared" si="247"/>
        <v>32.25</v>
      </c>
      <c r="R3143" s="9" t="s">
        <v>8322</v>
      </c>
      <c r="S3143" t="s">
        <v>8323</v>
      </c>
      <c r="T3143" s="13">
        <f t="shared" si="248"/>
        <v>42800.753333333334</v>
      </c>
      <c r="U3143" s="13">
        <f t="shared" si="249"/>
        <v>42841.833333333328</v>
      </c>
    </row>
    <row r="3144" spans="1:21" ht="43.5" x14ac:dyDescent="0.3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>
        <f t="shared" si="245"/>
        <v>1.6363636363636365</v>
      </c>
      <c r="P3144">
        <f t="shared" si="246"/>
        <v>2</v>
      </c>
      <c r="Q3144" s="16">
        <f t="shared" si="247"/>
        <v>15</v>
      </c>
      <c r="R3144" s="9" t="s">
        <v>8322</v>
      </c>
      <c r="S3144" t="s">
        <v>8323</v>
      </c>
      <c r="T3144" s="13">
        <f t="shared" si="248"/>
        <v>42783.513182870374</v>
      </c>
      <c r="U3144" s="13">
        <f t="shared" si="249"/>
        <v>42813.471516203703</v>
      </c>
    </row>
    <row r="3145" spans="1:21" ht="58" x14ac:dyDescent="0.3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>
        <f t="shared" si="245"/>
        <v>0</v>
      </c>
      <c r="P3145">
        <f t="shared" si="246"/>
        <v>0</v>
      </c>
      <c r="Q3145" s="16" t="e">
        <f t="shared" si="247"/>
        <v>#DIV/0!</v>
      </c>
      <c r="R3145" s="9" t="s">
        <v>8322</v>
      </c>
      <c r="S3145" t="s">
        <v>8323</v>
      </c>
      <c r="T3145" s="13">
        <f t="shared" si="248"/>
        <v>42808.358287037037</v>
      </c>
      <c r="U3145" s="13">
        <f t="shared" si="249"/>
        <v>42834.358287037037</v>
      </c>
    </row>
    <row r="3146" spans="1:21" ht="58" x14ac:dyDescent="0.3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>
        <f t="shared" si="245"/>
        <v>75.400000000000006</v>
      </c>
      <c r="P3146">
        <f t="shared" si="246"/>
        <v>76</v>
      </c>
      <c r="Q3146" s="16">
        <f t="shared" si="247"/>
        <v>251.33333333333334</v>
      </c>
      <c r="R3146" s="9" t="s">
        <v>8322</v>
      </c>
      <c r="S3146" t="s">
        <v>8323</v>
      </c>
      <c r="T3146" s="13">
        <f t="shared" si="248"/>
        <v>42796.538275462968</v>
      </c>
      <c r="U3146" s="13">
        <f t="shared" si="249"/>
        <v>42813.25</v>
      </c>
    </row>
    <row r="3147" spans="1:21" ht="43.5" x14ac:dyDescent="0.3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>
        <f t="shared" si="245"/>
        <v>0</v>
      </c>
      <c r="P3147">
        <f t="shared" si="246"/>
        <v>0</v>
      </c>
      <c r="Q3147" s="16" t="e">
        <f t="shared" si="247"/>
        <v>#DIV/0!</v>
      </c>
      <c r="R3147" s="9" t="s">
        <v>8322</v>
      </c>
      <c r="S3147" t="s">
        <v>8323</v>
      </c>
      <c r="T3147" s="13">
        <f t="shared" si="248"/>
        <v>42762.040902777779</v>
      </c>
      <c r="U3147" s="13">
        <f t="shared" si="249"/>
        <v>42821.999236111107</v>
      </c>
    </row>
    <row r="3148" spans="1:21" ht="43.5" x14ac:dyDescent="0.3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>
        <f t="shared" si="245"/>
        <v>10.5</v>
      </c>
      <c r="P3148">
        <f t="shared" si="246"/>
        <v>11</v>
      </c>
      <c r="Q3148" s="16">
        <f t="shared" si="247"/>
        <v>437.5</v>
      </c>
      <c r="R3148" s="9" t="s">
        <v>8322</v>
      </c>
      <c r="S3148" t="s">
        <v>8323</v>
      </c>
      <c r="T3148" s="13">
        <f t="shared" si="248"/>
        <v>42796.682476851856</v>
      </c>
      <c r="U3148" s="13">
        <f t="shared" si="249"/>
        <v>42841.640810185185</v>
      </c>
    </row>
    <row r="3149" spans="1:21" ht="43.5" x14ac:dyDescent="0.3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>
        <f t="shared" si="245"/>
        <v>117.52499999999999</v>
      </c>
      <c r="P3149">
        <f t="shared" si="246"/>
        <v>118</v>
      </c>
      <c r="Q3149" s="16">
        <f t="shared" si="247"/>
        <v>110.35211267605634</v>
      </c>
      <c r="R3149" s="9" t="s">
        <v>8322</v>
      </c>
      <c r="S3149" t="s">
        <v>8323</v>
      </c>
      <c r="T3149" s="13">
        <f t="shared" si="248"/>
        <v>41909.969386574077</v>
      </c>
      <c r="U3149" s="13">
        <f t="shared" si="249"/>
        <v>41950.011053240742</v>
      </c>
    </row>
    <row r="3150" spans="1:21" ht="29" x14ac:dyDescent="0.3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>
        <f t="shared" si="245"/>
        <v>131.16666666666669</v>
      </c>
      <c r="P3150">
        <f t="shared" si="246"/>
        <v>132</v>
      </c>
      <c r="Q3150" s="16">
        <f t="shared" si="247"/>
        <v>41.421052631578945</v>
      </c>
      <c r="R3150" s="9" t="s">
        <v>8322</v>
      </c>
      <c r="S3150" t="s">
        <v>8323</v>
      </c>
      <c r="T3150" s="13">
        <f t="shared" si="248"/>
        <v>41891.665324074071</v>
      </c>
      <c r="U3150" s="13">
        <f t="shared" si="249"/>
        <v>41913.166666666664</v>
      </c>
    </row>
    <row r="3151" spans="1:21" ht="43.5" x14ac:dyDescent="0.3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>
        <f t="shared" si="245"/>
        <v>104</v>
      </c>
      <c r="P3151">
        <f t="shared" si="246"/>
        <v>104</v>
      </c>
      <c r="Q3151" s="16">
        <f t="shared" si="247"/>
        <v>52</v>
      </c>
      <c r="R3151" s="9" t="s">
        <v>8322</v>
      </c>
      <c r="S3151" t="s">
        <v>8323</v>
      </c>
      <c r="T3151" s="13">
        <f t="shared" si="248"/>
        <v>41226.017361111109</v>
      </c>
      <c r="U3151" s="13">
        <f t="shared" si="249"/>
        <v>41250.083333333336</v>
      </c>
    </row>
    <row r="3152" spans="1:21" ht="58" x14ac:dyDescent="0.3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>
        <f t="shared" si="245"/>
        <v>101</v>
      </c>
      <c r="P3152">
        <f t="shared" si="246"/>
        <v>101</v>
      </c>
      <c r="Q3152" s="16">
        <f t="shared" si="247"/>
        <v>33.990384615384613</v>
      </c>
      <c r="R3152" s="9" t="s">
        <v>8322</v>
      </c>
      <c r="S3152" t="s">
        <v>8323</v>
      </c>
      <c r="T3152" s="13">
        <f t="shared" si="248"/>
        <v>40478.263923611114</v>
      </c>
      <c r="U3152" s="13">
        <f t="shared" si="249"/>
        <v>40568.166666666664</v>
      </c>
    </row>
    <row r="3153" spans="1:21" ht="43.5" x14ac:dyDescent="0.3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>
        <f t="shared" si="245"/>
        <v>100.4</v>
      </c>
      <c r="P3153">
        <f t="shared" si="246"/>
        <v>101</v>
      </c>
      <c r="Q3153" s="16">
        <f t="shared" si="247"/>
        <v>103.35294117647059</v>
      </c>
      <c r="R3153" s="9" t="s">
        <v>8322</v>
      </c>
      <c r="S3153" t="s">
        <v>8323</v>
      </c>
      <c r="T3153" s="13">
        <f t="shared" si="248"/>
        <v>41862.83997685185</v>
      </c>
      <c r="U3153" s="13">
        <f t="shared" si="249"/>
        <v>41892.83997685185</v>
      </c>
    </row>
    <row r="3154" spans="1:21" ht="43.5" x14ac:dyDescent="0.3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>
        <f t="shared" si="245"/>
        <v>105.95454545454545</v>
      </c>
      <c r="P3154">
        <f t="shared" si="246"/>
        <v>106</v>
      </c>
      <c r="Q3154" s="16">
        <f t="shared" si="247"/>
        <v>34.791044776119406</v>
      </c>
      <c r="R3154" s="9" t="s">
        <v>8322</v>
      </c>
      <c r="S3154" t="s">
        <v>8323</v>
      </c>
      <c r="T3154" s="13">
        <f t="shared" si="248"/>
        <v>41550.867673611108</v>
      </c>
      <c r="U3154" s="13">
        <f t="shared" si="249"/>
        <v>41580.867673611108</v>
      </c>
    </row>
    <row r="3155" spans="1:21" ht="43.5" x14ac:dyDescent="0.3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>
        <f t="shared" si="245"/>
        <v>335.58333333333337</v>
      </c>
      <c r="P3155">
        <f t="shared" si="246"/>
        <v>336</v>
      </c>
      <c r="Q3155" s="16">
        <f t="shared" si="247"/>
        <v>41.773858921161825</v>
      </c>
      <c r="R3155" s="9" t="s">
        <v>8322</v>
      </c>
      <c r="S3155" t="s">
        <v>8323</v>
      </c>
      <c r="T3155" s="13">
        <f t="shared" si="248"/>
        <v>40633.154363425929</v>
      </c>
      <c r="U3155" s="13">
        <f t="shared" si="249"/>
        <v>40664.207638888889</v>
      </c>
    </row>
    <row r="3156" spans="1:21" ht="43.5" x14ac:dyDescent="0.3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>
        <f t="shared" si="245"/>
        <v>112.92857142857142</v>
      </c>
      <c r="P3156">
        <f t="shared" si="246"/>
        <v>113</v>
      </c>
      <c r="Q3156" s="16">
        <f t="shared" si="247"/>
        <v>64.268292682926827</v>
      </c>
      <c r="R3156" s="9" t="s">
        <v>8322</v>
      </c>
      <c r="S3156" t="s">
        <v>8323</v>
      </c>
      <c r="T3156" s="13">
        <f t="shared" si="248"/>
        <v>40970.875671296293</v>
      </c>
      <c r="U3156" s="13">
        <f t="shared" si="249"/>
        <v>41000.834004629629</v>
      </c>
    </row>
    <row r="3157" spans="1:21" ht="43.5" x14ac:dyDescent="0.3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>
        <f t="shared" si="245"/>
        <v>188.50460000000001</v>
      </c>
      <c r="P3157">
        <f t="shared" si="246"/>
        <v>189</v>
      </c>
      <c r="Q3157" s="16">
        <f t="shared" si="247"/>
        <v>31.209370860927152</v>
      </c>
      <c r="R3157" s="9" t="s">
        <v>8322</v>
      </c>
      <c r="S3157" t="s">
        <v>8323</v>
      </c>
      <c r="T3157" s="13">
        <f t="shared" si="248"/>
        <v>41233.499131944445</v>
      </c>
      <c r="U3157" s="13">
        <f t="shared" si="249"/>
        <v>41263.499131944445</v>
      </c>
    </row>
    <row r="3158" spans="1:21" ht="43.5" x14ac:dyDescent="0.3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>
        <f t="shared" si="245"/>
        <v>101.81818181818181</v>
      </c>
      <c r="P3158">
        <f t="shared" si="246"/>
        <v>102</v>
      </c>
      <c r="Q3158" s="16">
        <f t="shared" si="247"/>
        <v>62.921348314606739</v>
      </c>
      <c r="R3158" s="9" t="s">
        <v>8322</v>
      </c>
      <c r="S3158" t="s">
        <v>8323</v>
      </c>
      <c r="T3158" s="13">
        <f t="shared" si="248"/>
        <v>41026.953055555554</v>
      </c>
      <c r="U3158" s="13">
        <f t="shared" si="249"/>
        <v>41061.953055555554</v>
      </c>
    </row>
    <row r="3159" spans="1:21" ht="29" x14ac:dyDescent="0.3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>
        <f t="shared" si="245"/>
        <v>101</v>
      </c>
      <c r="P3159">
        <f t="shared" si="246"/>
        <v>101</v>
      </c>
      <c r="Q3159" s="16">
        <f t="shared" si="247"/>
        <v>98.536585365853654</v>
      </c>
      <c r="R3159" s="9" t="s">
        <v>8322</v>
      </c>
      <c r="S3159" t="s">
        <v>8323</v>
      </c>
      <c r="T3159" s="13">
        <f t="shared" si="248"/>
        <v>41829.788252314815</v>
      </c>
      <c r="U3159" s="13">
        <f t="shared" si="249"/>
        <v>41839.208333333336</v>
      </c>
    </row>
    <row r="3160" spans="1:21" ht="29" x14ac:dyDescent="0.3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>
        <f t="shared" si="245"/>
        <v>113.99999999999999</v>
      </c>
      <c r="P3160">
        <f t="shared" si="246"/>
        <v>114</v>
      </c>
      <c r="Q3160" s="16">
        <f t="shared" si="247"/>
        <v>82.608695652173907</v>
      </c>
      <c r="R3160" s="9" t="s">
        <v>8322</v>
      </c>
      <c r="S3160" t="s">
        <v>8323</v>
      </c>
      <c r="T3160" s="13">
        <f t="shared" si="248"/>
        <v>41447.839722222219</v>
      </c>
      <c r="U3160" s="13">
        <f t="shared" si="249"/>
        <v>41477.839722222219</v>
      </c>
    </row>
    <row r="3161" spans="1:21" ht="43.5" x14ac:dyDescent="0.3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>
        <f t="shared" si="245"/>
        <v>133.48133333333334</v>
      </c>
      <c r="P3161">
        <f t="shared" si="246"/>
        <v>134</v>
      </c>
      <c r="Q3161" s="16">
        <f t="shared" si="247"/>
        <v>38.504230769230773</v>
      </c>
      <c r="R3161" s="9" t="s">
        <v>8322</v>
      </c>
      <c r="S3161" t="s">
        <v>8323</v>
      </c>
      <c r="T3161" s="13">
        <f t="shared" si="248"/>
        <v>40884.066678240742</v>
      </c>
      <c r="U3161" s="13">
        <f t="shared" si="249"/>
        <v>40926.958333333336</v>
      </c>
    </row>
    <row r="3162" spans="1:21" ht="43.5" x14ac:dyDescent="0.3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>
        <f t="shared" si="245"/>
        <v>101.53333333333335</v>
      </c>
      <c r="P3162">
        <f t="shared" si="246"/>
        <v>102</v>
      </c>
      <c r="Q3162" s="16">
        <f t="shared" si="247"/>
        <v>80.15789473684211</v>
      </c>
      <c r="R3162" s="9" t="s">
        <v>8322</v>
      </c>
      <c r="S3162" t="s">
        <v>8323</v>
      </c>
      <c r="T3162" s="13">
        <f t="shared" si="248"/>
        <v>41841.26489583333</v>
      </c>
      <c r="U3162" s="13">
        <f t="shared" si="249"/>
        <v>41864.207638888889</v>
      </c>
    </row>
    <row r="3163" spans="1:21" ht="58" x14ac:dyDescent="0.3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>
        <f t="shared" si="245"/>
        <v>105.1</v>
      </c>
      <c r="P3163">
        <f t="shared" si="246"/>
        <v>106</v>
      </c>
      <c r="Q3163" s="16">
        <f t="shared" si="247"/>
        <v>28.405405405405407</v>
      </c>
      <c r="R3163" s="9" t="s">
        <v>8322</v>
      </c>
      <c r="S3163" t="s">
        <v>8323</v>
      </c>
      <c r="T3163" s="13">
        <f t="shared" si="248"/>
        <v>41897.536134259259</v>
      </c>
      <c r="U3163" s="13">
        <f t="shared" si="249"/>
        <v>41927.536134259259</v>
      </c>
    </row>
    <row r="3164" spans="1:21" ht="58" x14ac:dyDescent="0.3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>
        <f t="shared" si="245"/>
        <v>127.15</v>
      </c>
      <c r="P3164">
        <f t="shared" si="246"/>
        <v>128</v>
      </c>
      <c r="Q3164" s="16">
        <f t="shared" si="247"/>
        <v>80.730158730158735</v>
      </c>
      <c r="R3164" s="9" t="s">
        <v>8322</v>
      </c>
      <c r="S3164" t="s">
        <v>8323</v>
      </c>
      <c r="T3164" s="13">
        <f t="shared" si="248"/>
        <v>41799.685902777775</v>
      </c>
      <c r="U3164" s="13">
        <f t="shared" si="249"/>
        <v>41827.083333333336</v>
      </c>
    </row>
    <row r="3165" spans="1:21" ht="43.5" x14ac:dyDescent="0.3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>
        <f t="shared" si="245"/>
        <v>111.15384615384616</v>
      </c>
      <c r="P3165">
        <f t="shared" si="246"/>
        <v>112</v>
      </c>
      <c r="Q3165" s="16">
        <f t="shared" si="247"/>
        <v>200.69444444444446</v>
      </c>
      <c r="R3165" s="9" t="s">
        <v>8322</v>
      </c>
      <c r="S3165" t="s">
        <v>8323</v>
      </c>
      <c r="T3165" s="13">
        <f t="shared" si="248"/>
        <v>41775.753761574073</v>
      </c>
      <c r="U3165" s="13">
        <f t="shared" si="249"/>
        <v>41805.753761574073</v>
      </c>
    </row>
    <row r="3166" spans="1:21" ht="58" x14ac:dyDescent="0.3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>
        <f t="shared" si="245"/>
        <v>106.76</v>
      </c>
      <c r="P3166">
        <f t="shared" si="246"/>
        <v>107</v>
      </c>
      <c r="Q3166" s="16">
        <f t="shared" si="247"/>
        <v>37.591549295774648</v>
      </c>
      <c r="R3166" s="9" t="s">
        <v>8322</v>
      </c>
      <c r="S3166" t="s">
        <v>8323</v>
      </c>
      <c r="T3166" s="13">
        <f t="shared" si="248"/>
        <v>41766.80572916667</v>
      </c>
      <c r="U3166" s="13">
        <f t="shared" si="249"/>
        <v>41799.80572916667</v>
      </c>
    </row>
    <row r="3167" spans="1:21" ht="58" x14ac:dyDescent="0.3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>
        <f t="shared" si="245"/>
        <v>162.66666666666666</v>
      </c>
      <c r="P3167">
        <f t="shared" si="246"/>
        <v>163</v>
      </c>
      <c r="Q3167" s="16">
        <f t="shared" si="247"/>
        <v>58.095238095238095</v>
      </c>
      <c r="R3167" s="9" t="s">
        <v>8322</v>
      </c>
      <c r="S3167" t="s">
        <v>8323</v>
      </c>
      <c r="T3167" s="13">
        <f t="shared" si="248"/>
        <v>40644.159259259257</v>
      </c>
      <c r="U3167" s="13">
        <f t="shared" si="249"/>
        <v>40666.165972222225</v>
      </c>
    </row>
    <row r="3168" spans="1:21" ht="43.5" x14ac:dyDescent="0.3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>
        <f t="shared" si="245"/>
        <v>160.22808571428573</v>
      </c>
      <c r="P3168">
        <f t="shared" si="246"/>
        <v>161</v>
      </c>
      <c r="Q3168" s="16">
        <f t="shared" si="247"/>
        <v>60.300892473118282</v>
      </c>
      <c r="R3168" s="9" t="s">
        <v>8322</v>
      </c>
      <c r="S3168" t="s">
        <v>8323</v>
      </c>
      <c r="T3168" s="13">
        <f t="shared" si="248"/>
        <v>41940.69158564815</v>
      </c>
      <c r="U3168" s="13">
        <f t="shared" si="249"/>
        <v>41969.332638888889</v>
      </c>
    </row>
    <row r="3169" spans="1:21" ht="29" x14ac:dyDescent="0.3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>
        <f t="shared" si="245"/>
        <v>116.16666666666666</v>
      </c>
      <c r="P3169">
        <f t="shared" si="246"/>
        <v>117</v>
      </c>
      <c r="Q3169" s="16">
        <f t="shared" si="247"/>
        <v>63.363636363636367</v>
      </c>
      <c r="R3169" s="9" t="s">
        <v>8322</v>
      </c>
      <c r="S3169" t="s">
        <v>8323</v>
      </c>
      <c r="T3169" s="13">
        <f t="shared" si="248"/>
        <v>41839.175706018519</v>
      </c>
      <c r="U3169" s="13">
        <f t="shared" si="249"/>
        <v>41853.175706018519</v>
      </c>
    </row>
    <row r="3170" spans="1:21" ht="43.5" x14ac:dyDescent="0.3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>
        <f t="shared" si="245"/>
        <v>124.2</v>
      </c>
      <c r="P3170">
        <f t="shared" si="246"/>
        <v>125</v>
      </c>
      <c r="Q3170" s="16">
        <f t="shared" si="247"/>
        <v>50.901639344262293</v>
      </c>
      <c r="R3170" s="9" t="s">
        <v>8322</v>
      </c>
      <c r="S3170" t="s">
        <v>8323</v>
      </c>
      <c r="T3170" s="13">
        <f t="shared" si="248"/>
        <v>41772.105937500004</v>
      </c>
      <c r="U3170" s="13">
        <f t="shared" si="249"/>
        <v>41803.916666666664</v>
      </c>
    </row>
    <row r="3171" spans="1:21" ht="29" x14ac:dyDescent="0.3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>
        <f t="shared" si="245"/>
        <v>103.01249999999999</v>
      </c>
      <c r="P3171">
        <f t="shared" si="246"/>
        <v>104</v>
      </c>
      <c r="Q3171" s="16">
        <f t="shared" si="247"/>
        <v>100.5</v>
      </c>
      <c r="R3171" s="9" t="s">
        <v>8322</v>
      </c>
      <c r="S3171" t="s">
        <v>8323</v>
      </c>
      <c r="T3171" s="13">
        <f t="shared" si="248"/>
        <v>41591.737974537034</v>
      </c>
      <c r="U3171" s="13">
        <f t="shared" si="249"/>
        <v>41621.207638888889</v>
      </c>
    </row>
    <row r="3172" spans="1:21" ht="43.5" x14ac:dyDescent="0.3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>
        <f t="shared" si="245"/>
        <v>112.25</v>
      </c>
      <c r="P3172">
        <f t="shared" si="246"/>
        <v>113</v>
      </c>
      <c r="Q3172" s="16">
        <f t="shared" si="247"/>
        <v>31.619718309859156</v>
      </c>
      <c r="R3172" s="9" t="s">
        <v>8322</v>
      </c>
      <c r="S3172" t="s">
        <v>8323</v>
      </c>
      <c r="T3172" s="13">
        <f t="shared" si="248"/>
        <v>41789.080370370371</v>
      </c>
      <c r="U3172" s="13">
        <f t="shared" si="249"/>
        <v>41822.166666666664</v>
      </c>
    </row>
    <row r="3173" spans="1:21" ht="58" x14ac:dyDescent="0.3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>
        <f t="shared" si="245"/>
        <v>108.8142857142857</v>
      </c>
      <c r="P3173">
        <f t="shared" si="246"/>
        <v>109</v>
      </c>
      <c r="Q3173" s="16">
        <f t="shared" si="247"/>
        <v>65.102564102564102</v>
      </c>
      <c r="R3173" s="9" t="s">
        <v>8322</v>
      </c>
      <c r="S3173" t="s">
        <v>8323</v>
      </c>
      <c r="T3173" s="13">
        <f t="shared" si="248"/>
        <v>42466.608310185184</v>
      </c>
      <c r="U3173" s="13">
        <f t="shared" si="249"/>
        <v>42496.608310185184</v>
      </c>
    </row>
    <row r="3174" spans="1:21" ht="43.5" x14ac:dyDescent="0.3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>
        <f t="shared" si="245"/>
        <v>114.99999999999999</v>
      </c>
      <c r="P3174">
        <f t="shared" si="246"/>
        <v>115</v>
      </c>
      <c r="Q3174" s="16">
        <f t="shared" si="247"/>
        <v>79.310344827586206</v>
      </c>
      <c r="R3174" s="9" t="s">
        <v>8322</v>
      </c>
      <c r="S3174" t="s">
        <v>8323</v>
      </c>
      <c r="T3174" s="13">
        <f t="shared" si="248"/>
        <v>40923.729953703703</v>
      </c>
      <c r="U3174" s="13">
        <f t="shared" si="249"/>
        <v>40953.729953703703</v>
      </c>
    </row>
    <row r="3175" spans="1:21" ht="43.5" x14ac:dyDescent="0.3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>
        <f t="shared" si="245"/>
        <v>103</v>
      </c>
      <c r="P3175">
        <f t="shared" si="246"/>
        <v>103</v>
      </c>
      <c r="Q3175" s="16">
        <f t="shared" si="247"/>
        <v>139.18918918918919</v>
      </c>
      <c r="R3175" s="9" t="s">
        <v>8322</v>
      </c>
      <c r="S3175" t="s">
        <v>8323</v>
      </c>
      <c r="T3175" s="13">
        <f t="shared" si="248"/>
        <v>41878.878379629627</v>
      </c>
      <c r="U3175" s="13">
        <f t="shared" si="249"/>
        <v>41908.878379629627</v>
      </c>
    </row>
    <row r="3176" spans="1:21" ht="58" x14ac:dyDescent="0.3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>
        <f t="shared" si="245"/>
        <v>101.13333333333334</v>
      </c>
      <c r="P3176">
        <f t="shared" si="246"/>
        <v>102</v>
      </c>
      <c r="Q3176" s="16">
        <f t="shared" si="247"/>
        <v>131.91304347826087</v>
      </c>
      <c r="R3176" s="9" t="s">
        <v>8322</v>
      </c>
      <c r="S3176" t="s">
        <v>8323</v>
      </c>
      <c r="T3176" s="13">
        <f t="shared" si="248"/>
        <v>41862.864675925928</v>
      </c>
      <c r="U3176" s="13">
        <f t="shared" si="249"/>
        <v>41876.864675925928</v>
      </c>
    </row>
    <row r="3177" spans="1:21" ht="58" x14ac:dyDescent="0.3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>
        <f t="shared" si="245"/>
        <v>109.55999999999999</v>
      </c>
      <c r="P3177">
        <f t="shared" si="246"/>
        <v>110</v>
      </c>
      <c r="Q3177" s="16">
        <f t="shared" si="247"/>
        <v>91.3</v>
      </c>
      <c r="R3177" s="9" t="s">
        <v>8322</v>
      </c>
      <c r="S3177" t="s">
        <v>8323</v>
      </c>
      <c r="T3177" s="13">
        <f t="shared" si="248"/>
        <v>40531.886886574073</v>
      </c>
      <c r="U3177" s="13">
        <f t="shared" si="249"/>
        <v>40591.886886574073</v>
      </c>
    </row>
    <row r="3178" spans="1:21" ht="58" x14ac:dyDescent="0.3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>
        <f t="shared" si="245"/>
        <v>114.8421052631579</v>
      </c>
      <c r="P3178">
        <f t="shared" si="246"/>
        <v>115</v>
      </c>
      <c r="Q3178" s="16">
        <f t="shared" si="247"/>
        <v>39.672727272727272</v>
      </c>
      <c r="R3178" s="9" t="s">
        <v>8322</v>
      </c>
      <c r="S3178" t="s">
        <v>8323</v>
      </c>
      <c r="T3178" s="13">
        <f t="shared" si="248"/>
        <v>41477.930914351848</v>
      </c>
      <c r="U3178" s="13">
        <f t="shared" si="249"/>
        <v>41504.625</v>
      </c>
    </row>
    <row r="3179" spans="1:21" ht="43.5" x14ac:dyDescent="0.3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>
        <f t="shared" si="245"/>
        <v>117.39999999999999</v>
      </c>
      <c r="P3179">
        <f t="shared" si="246"/>
        <v>118</v>
      </c>
      <c r="Q3179" s="16">
        <f t="shared" si="247"/>
        <v>57.549019607843135</v>
      </c>
      <c r="R3179" s="9" t="s">
        <v>8322</v>
      </c>
      <c r="S3179" t="s">
        <v>8323</v>
      </c>
      <c r="T3179" s="13">
        <f t="shared" si="248"/>
        <v>41781.666770833333</v>
      </c>
      <c r="U3179" s="13">
        <f t="shared" si="249"/>
        <v>41811.666770833333</v>
      </c>
    </row>
    <row r="3180" spans="1:21" ht="58" x14ac:dyDescent="0.3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>
        <f t="shared" si="245"/>
        <v>171.73333333333335</v>
      </c>
      <c r="P3180">
        <f t="shared" si="246"/>
        <v>172</v>
      </c>
      <c r="Q3180" s="16">
        <f t="shared" si="247"/>
        <v>33.025641025641029</v>
      </c>
      <c r="R3180" s="9" t="s">
        <v>8322</v>
      </c>
      <c r="S3180" t="s">
        <v>8323</v>
      </c>
      <c r="T3180" s="13">
        <f t="shared" si="248"/>
        <v>41806.605034722219</v>
      </c>
      <c r="U3180" s="13">
        <f t="shared" si="249"/>
        <v>41836.605034722219</v>
      </c>
    </row>
    <row r="3181" spans="1:21" ht="43.5" x14ac:dyDescent="0.3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>
        <f t="shared" si="245"/>
        <v>114.16238095238094</v>
      </c>
      <c r="P3181">
        <f t="shared" si="246"/>
        <v>115</v>
      </c>
      <c r="Q3181" s="16">
        <f t="shared" si="247"/>
        <v>77.335806451612896</v>
      </c>
      <c r="R3181" s="9" t="s">
        <v>8322</v>
      </c>
      <c r="S3181" t="s">
        <v>8323</v>
      </c>
      <c r="T3181" s="13">
        <f t="shared" si="248"/>
        <v>41375.702210648145</v>
      </c>
      <c r="U3181" s="13">
        <f t="shared" si="249"/>
        <v>41400.702210648145</v>
      </c>
    </row>
    <row r="3182" spans="1:21" ht="43.5" x14ac:dyDescent="0.3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>
        <f t="shared" si="245"/>
        <v>119.75</v>
      </c>
      <c r="P3182">
        <f t="shared" si="246"/>
        <v>120</v>
      </c>
      <c r="Q3182" s="16">
        <f t="shared" si="247"/>
        <v>31.933333333333334</v>
      </c>
      <c r="R3182" s="9" t="s">
        <v>8322</v>
      </c>
      <c r="S3182" t="s">
        <v>8323</v>
      </c>
      <c r="T3182" s="13">
        <f t="shared" si="248"/>
        <v>41780.412604166668</v>
      </c>
      <c r="U3182" s="13">
        <f t="shared" si="249"/>
        <v>41810.412604166668</v>
      </c>
    </row>
    <row r="3183" spans="1:21" ht="43.5" x14ac:dyDescent="0.3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>
        <f t="shared" si="245"/>
        <v>109.00000000000001</v>
      </c>
      <c r="P3183">
        <f t="shared" si="246"/>
        <v>109</v>
      </c>
      <c r="Q3183" s="16">
        <f t="shared" si="247"/>
        <v>36.333333333333336</v>
      </c>
      <c r="R3183" s="9" t="s">
        <v>8322</v>
      </c>
      <c r="S3183" t="s">
        <v>8323</v>
      </c>
      <c r="T3183" s="13">
        <f t="shared" si="248"/>
        <v>41779.310034722221</v>
      </c>
      <c r="U3183" s="13">
        <f t="shared" si="249"/>
        <v>41805.666666666664</v>
      </c>
    </row>
    <row r="3184" spans="1:21" ht="58" x14ac:dyDescent="0.3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>
        <f t="shared" si="245"/>
        <v>100.88571428571429</v>
      </c>
      <c r="P3184">
        <f t="shared" si="246"/>
        <v>101</v>
      </c>
      <c r="Q3184" s="16">
        <f t="shared" si="247"/>
        <v>46.768211920529801</v>
      </c>
      <c r="R3184" s="9" t="s">
        <v>8322</v>
      </c>
      <c r="S3184" t="s">
        <v>8323</v>
      </c>
      <c r="T3184" s="13">
        <f t="shared" si="248"/>
        <v>40883.949317129627</v>
      </c>
      <c r="U3184" s="13">
        <f t="shared" si="249"/>
        <v>40939.708333333336</v>
      </c>
    </row>
    <row r="3185" spans="1:21" ht="43.5" x14ac:dyDescent="0.3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>
        <f t="shared" si="245"/>
        <v>109.00000000000001</v>
      </c>
      <c r="P3185">
        <f t="shared" si="246"/>
        <v>109</v>
      </c>
      <c r="Q3185" s="16">
        <f t="shared" si="247"/>
        <v>40.073529411764703</v>
      </c>
      <c r="R3185" s="9" t="s">
        <v>8322</v>
      </c>
      <c r="S3185" t="s">
        <v>8323</v>
      </c>
      <c r="T3185" s="13">
        <f t="shared" si="248"/>
        <v>41491.79478009259</v>
      </c>
      <c r="U3185" s="13">
        <f t="shared" si="249"/>
        <v>41509.79478009259</v>
      </c>
    </row>
    <row r="3186" spans="1:21" ht="43.5" x14ac:dyDescent="0.3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>
        <f t="shared" si="245"/>
        <v>107.20930232558139</v>
      </c>
      <c r="P3186">
        <f t="shared" si="246"/>
        <v>108</v>
      </c>
      <c r="Q3186" s="16">
        <f t="shared" si="247"/>
        <v>100.21739130434783</v>
      </c>
      <c r="R3186" s="9" t="s">
        <v>8322</v>
      </c>
      <c r="S3186" t="s">
        <v>8323</v>
      </c>
      <c r="T3186" s="13">
        <f t="shared" si="248"/>
        <v>41791.993414351848</v>
      </c>
      <c r="U3186" s="13">
        <f t="shared" si="249"/>
        <v>41821.993414351848</v>
      </c>
    </row>
    <row r="3187" spans="1:21" ht="43.5" x14ac:dyDescent="0.3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>
        <f t="shared" si="245"/>
        <v>100</v>
      </c>
      <c r="P3187">
        <f t="shared" si="246"/>
        <v>100</v>
      </c>
      <c r="Q3187" s="16">
        <f t="shared" si="247"/>
        <v>41.666666666666664</v>
      </c>
      <c r="R3187" s="9" t="s">
        <v>8322</v>
      </c>
      <c r="S3187" t="s">
        <v>8323</v>
      </c>
      <c r="T3187" s="13">
        <f t="shared" si="248"/>
        <v>41829.977326388893</v>
      </c>
      <c r="U3187" s="13">
        <f t="shared" si="249"/>
        <v>41836.977326388893</v>
      </c>
    </row>
    <row r="3188" spans="1:21" ht="43.5" x14ac:dyDescent="0.3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>
        <f t="shared" si="245"/>
        <v>102.18750000000001</v>
      </c>
      <c r="P3188">
        <f t="shared" si="246"/>
        <v>103</v>
      </c>
      <c r="Q3188" s="16">
        <f t="shared" si="247"/>
        <v>46.714285714285715</v>
      </c>
      <c r="R3188" s="9" t="s">
        <v>8322</v>
      </c>
      <c r="S3188" t="s">
        <v>8323</v>
      </c>
      <c r="T3188" s="13">
        <f t="shared" si="248"/>
        <v>41868.924050925925</v>
      </c>
      <c r="U3188" s="13">
        <f t="shared" si="249"/>
        <v>41898.875</v>
      </c>
    </row>
    <row r="3189" spans="1:21" ht="58" x14ac:dyDescent="0.3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>
        <f t="shared" si="245"/>
        <v>116.29333333333334</v>
      </c>
      <c r="P3189">
        <f t="shared" si="246"/>
        <v>117</v>
      </c>
      <c r="Q3189" s="16">
        <f t="shared" si="247"/>
        <v>71.491803278688522</v>
      </c>
      <c r="R3189" s="9" t="s">
        <v>8322</v>
      </c>
      <c r="S3189" t="s">
        <v>8323</v>
      </c>
      <c r="T3189" s="13">
        <f t="shared" si="248"/>
        <v>41835.666354166664</v>
      </c>
      <c r="U3189" s="13">
        <f t="shared" si="249"/>
        <v>41855.666354166664</v>
      </c>
    </row>
    <row r="3190" spans="1:21" ht="43.5" x14ac:dyDescent="0.3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>
        <f t="shared" si="245"/>
        <v>65</v>
      </c>
      <c r="P3190">
        <f t="shared" si="246"/>
        <v>65</v>
      </c>
      <c r="Q3190" s="16">
        <f t="shared" si="247"/>
        <v>14.444444444444445</v>
      </c>
      <c r="R3190" s="9" t="s">
        <v>8322</v>
      </c>
      <c r="S3190" t="s">
        <v>8364</v>
      </c>
      <c r="T3190" s="13">
        <f t="shared" si="248"/>
        <v>42144.415532407409</v>
      </c>
      <c r="U3190" s="13">
        <f t="shared" si="249"/>
        <v>42165.415532407409</v>
      </c>
    </row>
    <row r="3191" spans="1:21" ht="58" x14ac:dyDescent="0.3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>
        <f t="shared" si="245"/>
        <v>12.327272727272726</v>
      </c>
      <c r="P3191">
        <f t="shared" si="246"/>
        <v>13</v>
      </c>
      <c r="Q3191" s="16">
        <f t="shared" si="247"/>
        <v>356.84210526315792</v>
      </c>
      <c r="R3191" s="9" t="s">
        <v>8322</v>
      </c>
      <c r="S3191" t="s">
        <v>8364</v>
      </c>
      <c r="T3191" s="13">
        <f t="shared" si="248"/>
        <v>42118.346435185187</v>
      </c>
      <c r="U3191" s="13">
        <f t="shared" si="249"/>
        <v>42148.346435185187</v>
      </c>
    </row>
    <row r="3192" spans="1:21" ht="43.5" x14ac:dyDescent="0.3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>
        <f t="shared" si="245"/>
        <v>0</v>
      </c>
      <c r="P3192">
        <f t="shared" si="246"/>
        <v>0</v>
      </c>
      <c r="Q3192" s="16" t="e">
        <f t="shared" si="247"/>
        <v>#DIV/0!</v>
      </c>
      <c r="R3192" s="9" t="s">
        <v>8322</v>
      </c>
      <c r="S3192" t="s">
        <v>8364</v>
      </c>
      <c r="T3192" s="13">
        <f t="shared" si="248"/>
        <v>42683.151331018518</v>
      </c>
      <c r="U3192" s="13">
        <f t="shared" si="249"/>
        <v>42713.192997685182</v>
      </c>
    </row>
    <row r="3193" spans="1:21" ht="43.5" x14ac:dyDescent="0.3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>
        <f t="shared" si="245"/>
        <v>4.0266666666666664</v>
      </c>
      <c r="P3193">
        <f t="shared" si="246"/>
        <v>5</v>
      </c>
      <c r="Q3193" s="16">
        <f t="shared" si="247"/>
        <v>37.75</v>
      </c>
      <c r="R3193" s="9" t="s">
        <v>8322</v>
      </c>
      <c r="S3193" t="s">
        <v>8364</v>
      </c>
      <c r="T3193" s="13">
        <f t="shared" si="248"/>
        <v>42538.755428240736</v>
      </c>
      <c r="U3193" s="13">
        <f t="shared" si="249"/>
        <v>42598.755428240736</v>
      </c>
    </row>
    <row r="3194" spans="1:21" ht="43.5" x14ac:dyDescent="0.3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>
        <f t="shared" si="245"/>
        <v>1.02</v>
      </c>
      <c r="P3194">
        <f t="shared" si="246"/>
        <v>2</v>
      </c>
      <c r="Q3194" s="16">
        <f t="shared" si="247"/>
        <v>12.75</v>
      </c>
      <c r="R3194" s="9" t="s">
        <v>8322</v>
      </c>
      <c r="S3194" t="s">
        <v>8364</v>
      </c>
      <c r="T3194" s="13">
        <f t="shared" si="248"/>
        <v>42018.94049768518</v>
      </c>
      <c r="U3194" s="13">
        <f t="shared" si="249"/>
        <v>42063.916666666672</v>
      </c>
    </row>
    <row r="3195" spans="1:21" ht="43.5" x14ac:dyDescent="0.3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>
        <f t="shared" si="245"/>
        <v>11.74</v>
      </c>
      <c r="P3195">
        <f t="shared" si="246"/>
        <v>12</v>
      </c>
      <c r="Q3195" s="16">
        <f t="shared" si="247"/>
        <v>24.458333333333332</v>
      </c>
      <c r="R3195" s="9" t="s">
        <v>8322</v>
      </c>
      <c r="S3195" t="s">
        <v>8364</v>
      </c>
      <c r="T3195" s="13">
        <f t="shared" si="248"/>
        <v>42010.968240740738</v>
      </c>
      <c r="U3195" s="13">
        <f t="shared" si="249"/>
        <v>42055.968240740738</v>
      </c>
    </row>
    <row r="3196" spans="1:21" ht="58" x14ac:dyDescent="0.3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>
        <f t="shared" si="245"/>
        <v>0</v>
      </c>
      <c r="P3196">
        <f t="shared" si="246"/>
        <v>0</v>
      </c>
      <c r="Q3196" s="16" t="e">
        <f t="shared" si="247"/>
        <v>#DIV/0!</v>
      </c>
      <c r="R3196" s="9" t="s">
        <v>8322</v>
      </c>
      <c r="S3196" t="s">
        <v>8364</v>
      </c>
      <c r="T3196" s="13">
        <f t="shared" si="248"/>
        <v>42182.062476851846</v>
      </c>
      <c r="U3196" s="13">
        <f t="shared" si="249"/>
        <v>42212.062476851846</v>
      </c>
    </row>
    <row r="3197" spans="1:21" ht="58" x14ac:dyDescent="0.3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>
        <f t="shared" si="245"/>
        <v>59.142857142857139</v>
      </c>
      <c r="P3197">
        <f t="shared" si="246"/>
        <v>60</v>
      </c>
      <c r="Q3197" s="16">
        <f t="shared" si="247"/>
        <v>53.07692307692308</v>
      </c>
      <c r="R3197" s="9" t="s">
        <v>8322</v>
      </c>
      <c r="S3197" t="s">
        <v>8364</v>
      </c>
      <c r="T3197" s="13">
        <f t="shared" si="248"/>
        <v>42017.594236111108</v>
      </c>
      <c r="U3197" s="13">
        <f t="shared" si="249"/>
        <v>42047.594236111108</v>
      </c>
    </row>
    <row r="3198" spans="1:21" ht="43.5" x14ac:dyDescent="0.3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>
        <f t="shared" si="245"/>
        <v>0.06</v>
      </c>
      <c r="P3198">
        <f t="shared" si="246"/>
        <v>1</v>
      </c>
      <c r="Q3198" s="16">
        <f t="shared" si="247"/>
        <v>300</v>
      </c>
      <c r="R3198" s="9" t="s">
        <v>8322</v>
      </c>
      <c r="S3198" t="s">
        <v>8364</v>
      </c>
      <c r="T3198" s="13">
        <f t="shared" si="248"/>
        <v>42157.598090277781</v>
      </c>
      <c r="U3198" s="13">
        <f t="shared" si="249"/>
        <v>42217.583333333328</v>
      </c>
    </row>
    <row r="3199" spans="1:21" ht="29" x14ac:dyDescent="0.3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>
        <f t="shared" si="245"/>
        <v>11.450000000000001</v>
      </c>
      <c r="P3199">
        <f t="shared" si="246"/>
        <v>12</v>
      </c>
      <c r="Q3199" s="16">
        <f t="shared" si="247"/>
        <v>286.25</v>
      </c>
      <c r="R3199" s="9" t="s">
        <v>8322</v>
      </c>
      <c r="S3199" t="s">
        <v>8364</v>
      </c>
      <c r="T3199" s="13">
        <f t="shared" si="248"/>
        <v>42009.493263888886</v>
      </c>
      <c r="U3199" s="13">
        <f t="shared" si="249"/>
        <v>42039.493263888886</v>
      </c>
    </row>
    <row r="3200" spans="1:21" ht="58" x14ac:dyDescent="0.3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>
        <f t="shared" si="245"/>
        <v>0.36666666666666664</v>
      </c>
      <c r="P3200">
        <f t="shared" si="246"/>
        <v>1</v>
      </c>
      <c r="Q3200" s="16">
        <f t="shared" si="247"/>
        <v>36.666666666666664</v>
      </c>
      <c r="R3200" s="9" t="s">
        <v>8322</v>
      </c>
      <c r="S3200" t="s">
        <v>8364</v>
      </c>
      <c r="T3200" s="13">
        <f t="shared" si="248"/>
        <v>42013.424502314811</v>
      </c>
      <c r="U3200" s="13">
        <f t="shared" si="249"/>
        <v>42051.424502314811</v>
      </c>
    </row>
    <row r="3201" spans="1:21" ht="43.5" x14ac:dyDescent="0.3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>
        <f t="shared" si="245"/>
        <v>52.16</v>
      </c>
      <c r="P3201">
        <f t="shared" si="246"/>
        <v>53</v>
      </c>
      <c r="Q3201" s="16">
        <f t="shared" si="247"/>
        <v>49.20754716981132</v>
      </c>
      <c r="R3201" s="9" t="s">
        <v>8322</v>
      </c>
      <c r="S3201" t="s">
        <v>8364</v>
      </c>
      <c r="T3201" s="13">
        <f t="shared" si="248"/>
        <v>41858.761782407404</v>
      </c>
      <c r="U3201" s="13">
        <f t="shared" si="249"/>
        <v>41888.875</v>
      </c>
    </row>
    <row r="3202" spans="1:21" ht="58" x14ac:dyDescent="0.3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>
        <f t="shared" si="245"/>
        <v>2E-3</v>
      </c>
      <c r="P3202">
        <f t="shared" si="246"/>
        <v>1</v>
      </c>
      <c r="Q3202" s="16">
        <f t="shared" si="247"/>
        <v>1</v>
      </c>
      <c r="R3202" s="9" t="s">
        <v>8322</v>
      </c>
      <c r="S3202" t="s">
        <v>8364</v>
      </c>
      <c r="T3202" s="13">
        <f t="shared" si="248"/>
        <v>42460.320613425924</v>
      </c>
      <c r="U3202" s="13">
        <f t="shared" si="249"/>
        <v>42490.231944444444</v>
      </c>
    </row>
    <row r="3203" spans="1:21" ht="43.5" x14ac:dyDescent="0.3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>
        <f t="shared" ref="O3203:O3266" si="250">((E3203)/(D3203))*100</f>
        <v>1.25</v>
      </c>
      <c r="P3203">
        <f t="shared" ref="P3203:P3266" si="251">ROUNDUP(O3203,0)</f>
        <v>2</v>
      </c>
      <c r="Q3203" s="16">
        <f t="shared" ref="Q3203:Q3266" si="252">E3203/L3203</f>
        <v>12.5</v>
      </c>
      <c r="R3203" s="9" t="s">
        <v>8322</v>
      </c>
      <c r="S3203" t="s">
        <v>8364</v>
      </c>
      <c r="T3203" s="13">
        <f t="shared" ref="T3203:T3266" si="253">(((J3203/60)/60)/24)+DATE(1970,1,1)</f>
        <v>41861.767094907409</v>
      </c>
      <c r="U3203" s="13">
        <f t="shared" ref="U3203:U3266" si="254">(((I3203/60)/60)/24)+DATE(1970,1,1)</f>
        <v>41882.767094907409</v>
      </c>
    </row>
    <row r="3204" spans="1:21" ht="43.5" x14ac:dyDescent="0.3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>
        <f t="shared" si="250"/>
        <v>54.52</v>
      </c>
      <c r="P3204">
        <f t="shared" si="251"/>
        <v>55</v>
      </c>
      <c r="Q3204" s="16">
        <f t="shared" si="252"/>
        <v>109.04</v>
      </c>
      <c r="R3204" s="9" t="s">
        <v>8322</v>
      </c>
      <c r="S3204" t="s">
        <v>8364</v>
      </c>
      <c r="T3204" s="13">
        <f t="shared" si="253"/>
        <v>42293.853541666671</v>
      </c>
      <c r="U3204" s="13">
        <f t="shared" si="254"/>
        <v>42352.249305555553</v>
      </c>
    </row>
    <row r="3205" spans="1:21" ht="43.5" x14ac:dyDescent="0.3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>
        <f t="shared" si="250"/>
        <v>25</v>
      </c>
      <c r="P3205">
        <f t="shared" si="251"/>
        <v>25</v>
      </c>
      <c r="Q3205" s="16">
        <f t="shared" si="252"/>
        <v>41.666666666666664</v>
      </c>
      <c r="R3205" s="9" t="s">
        <v>8322</v>
      </c>
      <c r="S3205" t="s">
        <v>8364</v>
      </c>
      <c r="T3205" s="13">
        <f t="shared" si="253"/>
        <v>42242.988680555558</v>
      </c>
      <c r="U3205" s="13">
        <f t="shared" si="254"/>
        <v>42272.988680555558</v>
      </c>
    </row>
    <row r="3206" spans="1:21" ht="58" x14ac:dyDescent="0.3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>
        <f t="shared" si="250"/>
        <v>0</v>
      </c>
      <c r="P3206">
        <f t="shared" si="251"/>
        <v>0</v>
      </c>
      <c r="Q3206" s="16" t="e">
        <f t="shared" si="252"/>
        <v>#DIV/0!</v>
      </c>
      <c r="R3206" s="9" t="s">
        <v>8322</v>
      </c>
      <c r="S3206" t="s">
        <v>8364</v>
      </c>
      <c r="T3206" s="13">
        <f t="shared" si="253"/>
        <v>42172.686099537037</v>
      </c>
      <c r="U3206" s="13">
        <f t="shared" si="254"/>
        <v>42202.676388888889</v>
      </c>
    </row>
    <row r="3207" spans="1:21" ht="43.5" x14ac:dyDescent="0.3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>
        <f t="shared" si="250"/>
        <v>3.4125000000000001</v>
      </c>
      <c r="P3207">
        <f t="shared" si="251"/>
        <v>4</v>
      </c>
      <c r="Q3207" s="16">
        <f t="shared" si="252"/>
        <v>22.75</v>
      </c>
      <c r="R3207" s="9" t="s">
        <v>8322</v>
      </c>
      <c r="S3207" t="s">
        <v>8364</v>
      </c>
      <c r="T3207" s="13">
        <f t="shared" si="253"/>
        <v>42095.374675925923</v>
      </c>
      <c r="U3207" s="13">
        <f t="shared" si="254"/>
        <v>42125.374675925923</v>
      </c>
    </row>
    <row r="3208" spans="1:21" ht="43.5" x14ac:dyDescent="0.3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>
        <f t="shared" si="250"/>
        <v>0</v>
      </c>
      <c r="P3208">
        <f t="shared" si="251"/>
        <v>0</v>
      </c>
      <c r="Q3208" s="16" t="e">
        <f t="shared" si="252"/>
        <v>#DIV/0!</v>
      </c>
      <c r="R3208" s="9" t="s">
        <v>8322</v>
      </c>
      <c r="S3208" t="s">
        <v>8364</v>
      </c>
      <c r="T3208" s="13">
        <f t="shared" si="253"/>
        <v>42236.276053240741</v>
      </c>
      <c r="U3208" s="13">
        <f t="shared" si="254"/>
        <v>42266.276053240741</v>
      </c>
    </row>
    <row r="3209" spans="1:21" ht="43.5" x14ac:dyDescent="0.3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>
        <f t="shared" si="250"/>
        <v>46.36363636363636</v>
      </c>
      <c r="P3209">
        <f t="shared" si="251"/>
        <v>47</v>
      </c>
      <c r="Q3209" s="16">
        <f t="shared" si="252"/>
        <v>70.833333333333329</v>
      </c>
      <c r="R3209" s="9" t="s">
        <v>8322</v>
      </c>
      <c r="S3209" t="s">
        <v>8364</v>
      </c>
      <c r="T3209" s="13">
        <f t="shared" si="253"/>
        <v>42057.277858796297</v>
      </c>
      <c r="U3209" s="13">
        <f t="shared" si="254"/>
        <v>42117.236192129625</v>
      </c>
    </row>
    <row r="3210" spans="1:21" ht="43.5" x14ac:dyDescent="0.3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>
        <f t="shared" si="250"/>
        <v>103.49999999999999</v>
      </c>
      <c r="P3210">
        <f t="shared" si="251"/>
        <v>104</v>
      </c>
      <c r="Q3210" s="16">
        <f t="shared" si="252"/>
        <v>63.109756097560975</v>
      </c>
      <c r="R3210" s="9" t="s">
        <v>8322</v>
      </c>
      <c r="S3210" t="s">
        <v>8323</v>
      </c>
      <c r="T3210" s="13">
        <f t="shared" si="253"/>
        <v>41827.605057870373</v>
      </c>
      <c r="U3210" s="13">
        <f t="shared" si="254"/>
        <v>41848.605057870373</v>
      </c>
    </row>
    <row r="3211" spans="1:21" ht="43.5" x14ac:dyDescent="0.3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>
        <f t="shared" si="250"/>
        <v>119.32315789473684</v>
      </c>
      <c r="P3211">
        <f t="shared" si="251"/>
        <v>120</v>
      </c>
      <c r="Q3211" s="16">
        <f t="shared" si="252"/>
        <v>50.157964601769912</v>
      </c>
      <c r="R3211" s="9" t="s">
        <v>8322</v>
      </c>
      <c r="S3211" t="s">
        <v>8323</v>
      </c>
      <c r="T3211" s="13">
        <f t="shared" si="253"/>
        <v>41778.637245370373</v>
      </c>
      <c r="U3211" s="13">
        <f t="shared" si="254"/>
        <v>41810.958333333336</v>
      </c>
    </row>
    <row r="3212" spans="1:21" ht="43.5" x14ac:dyDescent="0.3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>
        <f t="shared" si="250"/>
        <v>125.76666666666667</v>
      </c>
      <c r="P3212">
        <f t="shared" si="251"/>
        <v>126</v>
      </c>
      <c r="Q3212" s="16">
        <f t="shared" si="252"/>
        <v>62.883333333333333</v>
      </c>
      <c r="R3212" s="9" t="s">
        <v>8322</v>
      </c>
      <c r="S3212" t="s">
        <v>8323</v>
      </c>
      <c r="T3212" s="13">
        <f t="shared" si="253"/>
        <v>41013.936562499999</v>
      </c>
      <c r="U3212" s="13">
        <f t="shared" si="254"/>
        <v>41061.165972222225</v>
      </c>
    </row>
    <row r="3213" spans="1:21" ht="58" x14ac:dyDescent="0.3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>
        <f t="shared" si="250"/>
        <v>119.74347826086958</v>
      </c>
      <c r="P3213">
        <f t="shared" si="251"/>
        <v>120</v>
      </c>
      <c r="Q3213" s="16">
        <f t="shared" si="252"/>
        <v>85.531055900621112</v>
      </c>
      <c r="R3213" s="9" t="s">
        <v>8322</v>
      </c>
      <c r="S3213" t="s">
        <v>8323</v>
      </c>
      <c r="T3213" s="13">
        <f t="shared" si="253"/>
        <v>41834.586574074077</v>
      </c>
      <c r="U3213" s="13">
        <f t="shared" si="254"/>
        <v>41866.083333333336</v>
      </c>
    </row>
    <row r="3214" spans="1:21" ht="29" x14ac:dyDescent="0.3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>
        <f t="shared" si="250"/>
        <v>126.25</v>
      </c>
      <c r="P3214">
        <f t="shared" si="251"/>
        <v>127</v>
      </c>
      <c r="Q3214" s="16">
        <f t="shared" si="252"/>
        <v>53.723404255319146</v>
      </c>
      <c r="R3214" s="9" t="s">
        <v>8322</v>
      </c>
      <c r="S3214" t="s">
        <v>8323</v>
      </c>
      <c r="T3214" s="13">
        <f t="shared" si="253"/>
        <v>41829.795729166668</v>
      </c>
      <c r="U3214" s="13">
        <f t="shared" si="254"/>
        <v>41859.795729166668</v>
      </c>
    </row>
    <row r="3215" spans="1:21" ht="43.5" x14ac:dyDescent="0.3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>
        <f t="shared" si="250"/>
        <v>100.11666666666667</v>
      </c>
      <c r="P3215">
        <f t="shared" si="251"/>
        <v>101</v>
      </c>
      <c r="Q3215" s="16">
        <f t="shared" si="252"/>
        <v>127.80851063829788</v>
      </c>
      <c r="R3215" s="9" t="s">
        <v>8322</v>
      </c>
      <c r="S3215" t="s">
        <v>8323</v>
      </c>
      <c r="T3215" s="13">
        <f t="shared" si="253"/>
        <v>42171.763414351852</v>
      </c>
      <c r="U3215" s="13">
        <f t="shared" si="254"/>
        <v>42211.763414351852</v>
      </c>
    </row>
    <row r="3216" spans="1:21" ht="58" x14ac:dyDescent="0.3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>
        <f t="shared" si="250"/>
        <v>102.13333333333334</v>
      </c>
      <c r="P3216">
        <f t="shared" si="251"/>
        <v>103</v>
      </c>
      <c r="Q3216" s="16">
        <f t="shared" si="252"/>
        <v>106.57391304347826</v>
      </c>
      <c r="R3216" s="9" t="s">
        <v>8322</v>
      </c>
      <c r="S3216" t="s">
        <v>8323</v>
      </c>
      <c r="T3216" s="13">
        <f t="shared" si="253"/>
        <v>42337.792511574073</v>
      </c>
      <c r="U3216" s="13">
        <f t="shared" si="254"/>
        <v>42374.996527777781</v>
      </c>
    </row>
    <row r="3217" spans="1:21" ht="58" x14ac:dyDescent="0.3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>
        <f t="shared" si="250"/>
        <v>100.35142857142858</v>
      </c>
      <c r="P3217">
        <f t="shared" si="251"/>
        <v>101</v>
      </c>
      <c r="Q3217" s="16">
        <f t="shared" si="252"/>
        <v>262.11194029850748</v>
      </c>
      <c r="R3217" s="9" t="s">
        <v>8322</v>
      </c>
      <c r="S3217" t="s">
        <v>8323</v>
      </c>
      <c r="T3217" s="13">
        <f t="shared" si="253"/>
        <v>42219.665173611109</v>
      </c>
      <c r="U3217" s="13">
        <f t="shared" si="254"/>
        <v>42257.165972222225</v>
      </c>
    </row>
    <row r="3218" spans="1:21" ht="43.5" x14ac:dyDescent="0.3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>
        <f t="shared" si="250"/>
        <v>100.05</v>
      </c>
      <c r="P3218">
        <f t="shared" si="251"/>
        <v>101</v>
      </c>
      <c r="Q3218" s="16">
        <f t="shared" si="252"/>
        <v>57.171428571428571</v>
      </c>
      <c r="R3218" s="9" t="s">
        <v>8322</v>
      </c>
      <c r="S3218" t="s">
        <v>8323</v>
      </c>
      <c r="T3218" s="13">
        <f t="shared" si="253"/>
        <v>42165.462627314817</v>
      </c>
      <c r="U3218" s="13">
        <f t="shared" si="254"/>
        <v>42196.604166666672</v>
      </c>
    </row>
    <row r="3219" spans="1:21" ht="29" x14ac:dyDescent="0.3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>
        <f t="shared" si="250"/>
        <v>116.02222222222223</v>
      </c>
      <c r="P3219">
        <f t="shared" si="251"/>
        <v>117</v>
      </c>
      <c r="Q3219" s="16">
        <f t="shared" si="252"/>
        <v>50.20192307692308</v>
      </c>
      <c r="R3219" s="9" t="s">
        <v>8322</v>
      </c>
      <c r="S3219" t="s">
        <v>8323</v>
      </c>
      <c r="T3219" s="13">
        <f t="shared" si="253"/>
        <v>42648.546111111107</v>
      </c>
      <c r="U3219" s="13">
        <f t="shared" si="254"/>
        <v>42678.546111111107</v>
      </c>
    </row>
    <row r="3220" spans="1:21" ht="43.5" x14ac:dyDescent="0.3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>
        <f t="shared" si="250"/>
        <v>102.1</v>
      </c>
      <c r="P3220">
        <f t="shared" si="251"/>
        <v>103</v>
      </c>
      <c r="Q3220" s="16">
        <f t="shared" si="252"/>
        <v>66.586956521739125</v>
      </c>
      <c r="R3220" s="9" t="s">
        <v>8322</v>
      </c>
      <c r="S3220" t="s">
        <v>8323</v>
      </c>
      <c r="T3220" s="13">
        <f t="shared" si="253"/>
        <v>41971.002152777779</v>
      </c>
      <c r="U3220" s="13">
        <f t="shared" si="254"/>
        <v>42004</v>
      </c>
    </row>
    <row r="3221" spans="1:21" ht="43.5" x14ac:dyDescent="0.3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>
        <f t="shared" si="250"/>
        <v>100.11000000000001</v>
      </c>
      <c r="P3221">
        <f t="shared" si="251"/>
        <v>101</v>
      </c>
      <c r="Q3221" s="16">
        <f t="shared" si="252"/>
        <v>168.25210084033614</v>
      </c>
      <c r="R3221" s="9" t="s">
        <v>8322</v>
      </c>
      <c r="S3221" t="s">
        <v>8323</v>
      </c>
      <c r="T3221" s="13">
        <f t="shared" si="253"/>
        <v>42050.983182870375</v>
      </c>
      <c r="U3221" s="13">
        <f t="shared" si="254"/>
        <v>42085.941516203704</v>
      </c>
    </row>
    <row r="3222" spans="1:21" ht="29" x14ac:dyDescent="0.3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>
        <f t="shared" si="250"/>
        <v>100.84</v>
      </c>
      <c r="P3222">
        <f t="shared" si="251"/>
        <v>101</v>
      </c>
      <c r="Q3222" s="16">
        <f t="shared" si="252"/>
        <v>256.37288135593218</v>
      </c>
      <c r="R3222" s="9" t="s">
        <v>8322</v>
      </c>
      <c r="S3222" t="s">
        <v>8323</v>
      </c>
      <c r="T3222" s="13">
        <f t="shared" si="253"/>
        <v>42772.833379629628</v>
      </c>
      <c r="U3222" s="13">
        <f t="shared" si="254"/>
        <v>42806.875</v>
      </c>
    </row>
    <row r="3223" spans="1:21" ht="58" x14ac:dyDescent="0.3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>
        <f t="shared" si="250"/>
        <v>103.42499999999998</v>
      </c>
      <c r="P3223">
        <f t="shared" si="251"/>
        <v>104</v>
      </c>
      <c r="Q3223" s="16">
        <f t="shared" si="252"/>
        <v>36.610619469026545</v>
      </c>
      <c r="R3223" s="9" t="s">
        <v>8322</v>
      </c>
      <c r="S3223" t="s">
        <v>8323</v>
      </c>
      <c r="T3223" s="13">
        <f t="shared" si="253"/>
        <v>42155.696793981479</v>
      </c>
      <c r="U3223" s="13">
        <f t="shared" si="254"/>
        <v>42190.696793981479</v>
      </c>
    </row>
    <row r="3224" spans="1:21" ht="43.5" x14ac:dyDescent="0.3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>
        <f t="shared" si="250"/>
        <v>124.8</v>
      </c>
      <c r="P3224">
        <f t="shared" si="251"/>
        <v>125</v>
      </c>
      <c r="Q3224" s="16">
        <f t="shared" si="252"/>
        <v>37.142857142857146</v>
      </c>
      <c r="R3224" s="9" t="s">
        <v>8322</v>
      </c>
      <c r="S3224" t="s">
        <v>8323</v>
      </c>
      <c r="T3224" s="13">
        <f t="shared" si="253"/>
        <v>42270.582141203704</v>
      </c>
      <c r="U3224" s="13">
        <f t="shared" si="254"/>
        <v>42301.895138888889</v>
      </c>
    </row>
    <row r="3225" spans="1:21" ht="29" x14ac:dyDescent="0.3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>
        <f t="shared" si="250"/>
        <v>109.51612903225806</v>
      </c>
      <c r="P3225">
        <f t="shared" si="251"/>
        <v>110</v>
      </c>
      <c r="Q3225" s="16">
        <f t="shared" si="252"/>
        <v>45.878378378378379</v>
      </c>
      <c r="R3225" s="9" t="s">
        <v>8322</v>
      </c>
      <c r="S3225" t="s">
        <v>8323</v>
      </c>
      <c r="T3225" s="13">
        <f t="shared" si="253"/>
        <v>42206.835370370376</v>
      </c>
      <c r="U3225" s="13">
        <f t="shared" si="254"/>
        <v>42236.835370370376</v>
      </c>
    </row>
    <row r="3226" spans="1:21" ht="58" x14ac:dyDescent="0.3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>
        <f t="shared" si="250"/>
        <v>102.03333333333333</v>
      </c>
      <c r="P3226">
        <f t="shared" si="251"/>
        <v>103</v>
      </c>
      <c r="Q3226" s="16">
        <f t="shared" si="252"/>
        <v>141.71296296296296</v>
      </c>
      <c r="R3226" s="9" t="s">
        <v>8322</v>
      </c>
      <c r="S3226" t="s">
        <v>8323</v>
      </c>
      <c r="T3226" s="13">
        <f t="shared" si="253"/>
        <v>42697.850844907407</v>
      </c>
      <c r="U3226" s="13">
        <f t="shared" si="254"/>
        <v>42745.208333333328</v>
      </c>
    </row>
    <row r="3227" spans="1:21" ht="43.5" x14ac:dyDescent="0.3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>
        <f t="shared" si="250"/>
        <v>102.35000000000001</v>
      </c>
      <c r="P3227">
        <f t="shared" si="251"/>
        <v>103</v>
      </c>
      <c r="Q3227" s="16">
        <f t="shared" si="252"/>
        <v>52.487179487179489</v>
      </c>
      <c r="R3227" s="9" t="s">
        <v>8322</v>
      </c>
      <c r="S3227" t="s">
        <v>8323</v>
      </c>
      <c r="T3227" s="13">
        <f t="shared" si="253"/>
        <v>42503.559467592597</v>
      </c>
      <c r="U3227" s="13">
        <f t="shared" si="254"/>
        <v>42524.875</v>
      </c>
    </row>
    <row r="3228" spans="1:21" ht="43.5" x14ac:dyDescent="0.3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>
        <f t="shared" si="250"/>
        <v>104.16666666666667</v>
      </c>
      <c r="P3228">
        <f t="shared" si="251"/>
        <v>105</v>
      </c>
      <c r="Q3228" s="16">
        <f t="shared" si="252"/>
        <v>59.523809523809526</v>
      </c>
      <c r="R3228" s="9" t="s">
        <v>8322</v>
      </c>
      <c r="S3228" t="s">
        <v>8323</v>
      </c>
      <c r="T3228" s="13">
        <f t="shared" si="253"/>
        <v>42277.583472222221</v>
      </c>
      <c r="U3228" s="13">
        <f t="shared" si="254"/>
        <v>42307.583472222221</v>
      </c>
    </row>
    <row r="3229" spans="1:21" ht="43.5" x14ac:dyDescent="0.3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>
        <f t="shared" si="250"/>
        <v>125</v>
      </c>
      <c r="P3229">
        <f t="shared" si="251"/>
        <v>125</v>
      </c>
      <c r="Q3229" s="16">
        <f t="shared" si="252"/>
        <v>50</v>
      </c>
      <c r="R3229" s="9" t="s">
        <v>8322</v>
      </c>
      <c r="S3229" t="s">
        <v>8323</v>
      </c>
      <c r="T3229" s="13">
        <f t="shared" si="253"/>
        <v>42722.882361111115</v>
      </c>
      <c r="U3229" s="13">
        <f t="shared" si="254"/>
        <v>42752.882361111115</v>
      </c>
    </row>
    <row r="3230" spans="1:21" ht="29" x14ac:dyDescent="0.3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>
        <f t="shared" si="250"/>
        <v>102.34285714285714</v>
      </c>
      <c r="P3230">
        <f t="shared" si="251"/>
        <v>103</v>
      </c>
      <c r="Q3230" s="16">
        <f t="shared" si="252"/>
        <v>193.62162162162161</v>
      </c>
      <c r="R3230" s="9" t="s">
        <v>8322</v>
      </c>
      <c r="S3230" t="s">
        <v>8323</v>
      </c>
      <c r="T3230" s="13">
        <f t="shared" si="253"/>
        <v>42323.70930555556</v>
      </c>
      <c r="U3230" s="13">
        <f t="shared" si="254"/>
        <v>42355.207638888889</v>
      </c>
    </row>
    <row r="3231" spans="1:21" ht="43.5" x14ac:dyDescent="0.3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>
        <f t="shared" si="250"/>
        <v>107.86500000000001</v>
      </c>
      <c r="P3231">
        <f t="shared" si="251"/>
        <v>108</v>
      </c>
      <c r="Q3231" s="16">
        <f t="shared" si="252"/>
        <v>106.79702970297029</v>
      </c>
      <c r="R3231" s="9" t="s">
        <v>8322</v>
      </c>
      <c r="S3231" t="s">
        <v>8323</v>
      </c>
      <c r="T3231" s="13">
        <f t="shared" si="253"/>
        <v>41933.291643518518</v>
      </c>
      <c r="U3231" s="13">
        <f t="shared" si="254"/>
        <v>41963.333310185189</v>
      </c>
    </row>
    <row r="3232" spans="1:21" ht="58" x14ac:dyDescent="0.3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>
        <f t="shared" si="250"/>
        <v>109.88461538461539</v>
      </c>
      <c r="P3232">
        <f t="shared" si="251"/>
        <v>110</v>
      </c>
      <c r="Q3232" s="16">
        <f t="shared" si="252"/>
        <v>77.21621621621621</v>
      </c>
      <c r="R3232" s="9" t="s">
        <v>8322</v>
      </c>
      <c r="S3232" t="s">
        <v>8323</v>
      </c>
      <c r="T3232" s="13">
        <f t="shared" si="253"/>
        <v>41898.168125000004</v>
      </c>
      <c r="U3232" s="13">
        <f t="shared" si="254"/>
        <v>41913.165972222225</v>
      </c>
    </row>
    <row r="3233" spans="1:21" ht="43.5" x14ac:dyDescent="0.3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>
        <f t="shared" si="250"/>
        <v>161</v>
      </c>
      <c r="P3233">
        <f t="shared" si="251"/>
        <v>161</v>
      </c>
      <c r="Q3233" s="16">
        <f t="shared" si="252"/>
        <v>57.5</v>
      </c>
      <c r="R3233" s="9" t="s">
        <v>8322</v>
      </c>
      <c r="S3233" t="s">
        <v>8323</v>
      </c>
      <c r="T3233" s="13">
        <f t="shared" si="253"/>
        <v>42446.943831018521</v>
      </c>
      <c r="U3233" s="13">
        <f t="shared" si="254"/>
        <v>42476.943831018521</v>
      </c>
    </row>
    <row r="3234" spans="1:21" ht="43.5" x14ac:dyDescent="0.3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>
        <f t="shared" si="250"/>
        <v>131.20000000000002</v>
      </c>
      <c r="P3234">
        <f t="shared" si="251"/>
        <v>132</v>
      </c>
      <c r="Q3234" s="16">
        <f t="shared" si="252"/>
        <v>50.46153846153846</v>
      </c>
      <c r="R3234" s="9" t="s">
        <v>8322</v>
      </c>
      <c r="S3234" t="s">
        <v>8323</v>
      </c>
      <c r="T3234" s="13">
        <f t="shared" si="253"/>
        <v>42463.81385416667</v>
      </c>
      <c r="U3234" s="13">
        <f t="shared" si="254"/>
        <v>42494.165972222225</v>
      </c>
    </row>
    <row r="3235" spans="1:21" ht="43.5" x14ac:dyDescent="0.3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>
        <f t="shared" si="250"/>
        <v>118.8</v>
      </c>
      <c r="P3235">
        <f t="shared" si="251"/>
        <v>119</v>
      </c>
      <c r="Q3235" s="16">
        <f t="shared" si="252"/>
        <v>97.377049180327873</v>
      </c>
      <c r="R3235" s="9" t="s">
        <v>8322</v>
      </c>
      <c r="S3235" t="s">
        <v>8323</v>
      </c>
      <c r="T3235" s="13">
        <f t="shared" si="253"/>
        <v>42766.805034722223</v>
      </c>
      <c r="U3235" s="13">
        <f t="shared" si="254"/>
        <v>42796.805034722223</v>
      </c>
    </row>
    <row r="3236" spans="1:21" ht="43.5" x14ac:dyDescent="0.3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>
        <f t="shared" si="250"/>
        <v>100.39275000000001</v>
      </c>
      <c r="P3236">
        <f t="shared" si="251"/>
        <v>101</v>
      </c>
      <c r="Q3236" s="16">
        <f t="shared" si="252"/>
        <v>34.91921739130435</v>
      </c>
      <c r="R3236" s="9" t="s">
        <v>8322</v>
      </c>
      <c r="S3236" t="s">
        <v>8323</v>
      </c>
      <c r="T3236" s="13">
        <f t="shared" si="253"/>
        <v>42734.789444444439</v>
      </c>
      <c r="U3236" s="13">
        <f t="shared" si="254"/>
        <v>42767.979861111111</v>
      </c>
    </row>
    <row r="3237" spans="1:21" ht="43.5" x14ac:dyDescent="0.3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>
        <f t="shared" si="250"/>
        <v>103.20666666666666</v>
      </c>
      <c r="P3237">
        <f t="shared" si="251"/>
        <v>104</v>
      </c>
      <c r="Q3237" s="16">
        <f t="shared" si="252"/>
        <v>85.530386740331494</v>
      </c>
      <c r="R3237" s="9" t="s">
        <v>8322</v>
      </c>
      <c r="S3237" t="s">
        <v>8323</v>
      </c>
      <c r="T3237" s="13">
        <f t="shared" si="253"/>
        <v>42522.347812499997</v>
      </c>
      <c r="U3237" s="13">
        <f t="shared" si="254"/>
        <v>42552.347812499997</v>
      </c>
    </row>
    <row r="3238" spans="1:21" ht="43.5" x14ac:dyDescent="0.3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>
        <f t="shared" si="250"/>
        <v>100.6</v>
      </c>
      <c r="P3238">
        <f t="shared" si="251"/>
        <v>101</v>
      </c>
      <c r="Q3238" s="16">
        <f t="shared" si="252"/>
        <v>182.90909090909091</v>
      </c>
      <c r="R3238" s="9" t="s">
        <v>8322</v>
      </c>
      <c r="S3238" t="s">
        <v>8323</v>
      </c>
      <c r="T3238" s="13">
        <f t="shared" si="253"/>
        <v>42702.917048611111</v>
      </c>
      <c r="U3238" s="13">
        <f t="shared" si="254"/>
        <v>42732.917048611111</v>
      </c>
    </row>
    <row r="3239" spans="1:21" ht="29" x14ac:dyDescent="0.3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>
        <f t="shared" si="250"/>
        <v>100.78754285714287</v>
      </c>
      <c r="P3239">
        <f t="shared" si="251"/>
        <v>101</v>
      </c>
      <c r="Q3239" s="16">
        <f t="shared" si="252"/>
        <v>131.13620817843866</v>
      </c>
      <c r="R3239" s="9" t="s">
        <v>8322</v>
      </c>
      <c r="S3239" t="s">
        <v>8323</v>
      </c>
      <c r="T3239" s="13">
        <f t="shared" si="253"/>
        <v>42252.474351851852</v>
      </c>
      <c r="U3239" s="13">
        <f t="shared" si="254"/>
        <v>42276.165972222225</v>
      </c>
    </row>
    <row r="3240" spans="1:21" ht="58" x14ac:dyDescent="0.3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>
        <f t="shared" si="250"/>
        <v>112.32142857142857</v>
      </c>
      <c r="P3240">
        <f t="shared" si="251"/>
        <v>113</v>
      </c>
      <c r="Q3240" s="16">
        <f t="shared" si="252"/>
        <v>39.810126582278478</v>
      </c>
      <c r="R3240" s="9" t="s">
        <v>8322</v>
      </c>
      <c r="S3240" t="s">
        <v>8323</v>
      </c>
      <c r="T3240" s="13">
        <f t="shared" si="253"/>
        <v>42156.510393518518</v>
      </c>
      <c r="U3240" s="13">
        <f t="shared" si="254"/>
        <v>42186.510393518518</v>
      </c>
    </row>
    <row r="3241" spans="1:21" ht="58" x14ac:dyDescent="0.3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>
        <f t="shared" si="250"/>
        <v>105.91914022517912</v>
      </c>
      <c r="P3241">
        <f t="shared" si="251"/>
        <v>106</v>
      </c>
      <c r="Q3241" s="16">
        <f t="shared" si="252"/>
        <v>59.701730769230764</v>
      </c>
      <c r="R3241" s="9" t="s">
        <v>8322</v>
      </c>
      <c r="S3241" t="s">
        <v>8323</v>
      </c>
      <c r="T3241" s="13">
        <f t="shared" si="253"/>
        <v>42278.089039351849</v>
      </c>
      <c r="U3241" s="13">
        <f t="shared" si="254"/>
        <v>42302.999305555553</v>
      </c>
    </row>
    <row r="3242" spans="1:21" ht="58" x14ac:dyDescent="0.3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>
        <f t="shared" si="250"/>
        <v>100.56666666666668</v>
      </c>
      <c r="P3242">
        <f t="shared" si="251"/>
        <v>101</v>
      </c>
      <c r="Q3242" s="16">
        <f t="shared" si="252"/>
        <v>88.735294117647058</v>
      </c>
      <c r="R3242" s="9" t="s">
        <v>8322</v>
      </c>
      <c r="S3242" t="s">
        <v>8323</v>
      </c>
      <c r="T3242" s="13">
        <f t="shared" si="253"/>
        <v>42754.693842592591</v>
      </c>
      <c r="U3242" s="13">
        <f t="shared" si="254"/>
        <v>42782.958333333328</v>
      </c>
    </row>
    <row r="3243" spans="1:21" ht="58" x14ac:dyDescent="0.3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>
        <f t="shared" si="250"/>
        <v>115.30588235294117</v>
      </c>
      <c r="P3243">
        <f t="shared" si="251"/>
        <v>116</v>
      </c>
      <c r="Q3243" s="16">
        <f t="shared" si="252"/>
        <v>58.688622754491021</v>
      </c>
      <c r="R3243" s="9" t="s">
        <v>8322</v>
      </c>
      <c r="S3243" t="s">
        <v>8323</v>
      </c>
      <c r="T3243" s="13">
        <f t="shared" si="253"/>
        <v>41893.324884259258</v>
      </c>
      <c r="U3243" s="13">
        <f t="shared" si="254"/>
        <v>41926.290972222225</v>
      </c>
    </row>
    <row r="3244" spans="1:21" ht="43.5" x14ac:dyDescent="0.3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>
        <f t="shared" si="250"/>
        <v>127.30419999999999</v>
      </c>
      <c r="P3244">
        <f t="shared" si="251"/>
        <v>128</v>
      </c>
      <c r="Q3244" s="16">
        <f t="shared" si="252"/>
        <v>69.56513661202186</v>
      </c>
      <c r="R3244" s="9" t="s">
        <v>8322</v>
      </c>
      <c r="S3244" t="s">
        <v>8323</v>
      </c>
      <c r="T3244" s="13">
        <f t="shared" si="253"/>
        <v>41871.755694444444</v>
      </c>
      <c r="U3244" s="13">
        <f t="shared" si="254"/>
        <v>41901.755694444444</v>
      </c>
    </row>
    <row r="3245" spans="1:21" ht="43.5" x14ac:dyDescent="0.3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>
        <f t="shared" si="250"/>
        <v>102.83750000000001</v>
      </c>
      <c r="P3245">
        <f t="shared" si="251"/>
        <v>103</v>
      </c>
      <c r="Q3245" s="16">
        <f t="shared" si="252"/>
        <v>115.87323943661971</v>
      </c>
      <c r="R3245" s="9" t="s">
        <v>8322</v>
      </c>
      <c r="S3245" t="s">
        <v>8323</v>
      </c>
      <c r="T3245" s="13">
        <f t="shared" si="253"/>
        <v>42262.096782407403</v>
      </c>
      <c r="U3245" s="13">
        <f t="shared" si="254"/>
        <v>42286</v>
      </c>
    </row>
    <row r="3246" spans="1:21" ht="43.5" x14ac:dyDescent="0.3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>
        <f t="shared" si="250"/>
        <v>102.9375</v>
      </c>
      <c r="P3246">
        <f t="shared" si="251"/>
        <v>103</v>
      </c>
      <c r="Q3246" s="16">
        <f t="shared" si="252"/>
        <v>23.869565217391305</v>
      </c>
      <c r="R3246" s="9" t="s">
        <v>8322</v>
      </c>
      <c r="S3246" t="s">
        <v>8323</v>
      </c>
      <c r="T3246" s="13">
        <f t="shared" si="253"/>
        <v>42675.694236111114</v>
      </c>
      <c r="U3246" s="13">
        <f t="shared" si="254"/>
        <v>42705.735902777778</v>
      </c>
    </row>
    <row r="3247" spans="1:21" ht="43.5" x14ac:dyDescent="0.3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>
        <f t="shared" si="250"/>
        <v>104.3047619047619</v>
      </c>
      <c r="P3247">
        <f t="shared" si="251"/>
        <v>105</v>
      </c>
      <c r="Q3247" s="16">
        <f t="shared" si="252"/>
        <v>81.125925925925927</v>
      </c>
      <c r="R3247" s="9" t="s">
        <v>8322</v>
      </c>
      <c r="S3247" t="s">
        <v>8323</v>
      </c>
      <c r="T3247" s="13">
        <f t="shared" si="253"/>
        <v>42135.60020833333</v>
      </c>
      <c r="U3247" s="13">
        <f t="shared" si="254"/>
        <v>42167.083333333328</v>
      </c>
    </row>
    <row r="3248" spans="1:21" ht="43.5" x14ac:dyDescent="0.3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>
        <f t="shared" si="250"/>
        <v>111.22000000000001</v>
      </c>
      <c r="P3248">
        <f t="shared" si="251"/>
        <v>112</v>
      </c>
      <c r="Q3248" s="16">
        <f t="shared" si="252"/>
        <v>57.626943005181346</v>
      </c>
      <c r="R3248" s="9" t="s">
        <v>8322</v>
      </c>
      <c r="S3248" t="s">
        <v>8323</v>
      </c>
      <c r="T3248" s="13">
        <f t="shared" si="253"/>
        <v>42230.472222222219</v>
      </c>
      <c r="U3248" s="13">
        <f t="shared" si="254"/>
        <v>42259.165972222225</v>
      </c>
    </row>
    <row r="3249" spans="1:21" ht="43.5" x14ac:dyDescent="0.3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>
        <f t="shared" si="250"/>
        <v>105.86</v>
      </c>
      <c r="P3249">
        <f t="shared" si="251"/>
        <v>106</v>
      </c>
      <c r="Q3249" s="16">
        <f t="shared" si="252"/>
        <v>46.429824561403507</v>
      </c>
      <c r="R3249" s="9" t="s">
        <v>8322</v>
      </c>
      <c r="S3249" t="s">
        <v>8323</v>
      </c>
      <c r="T3249" s="13">
        <f t="shared" si="253"/>
        <v>42167.434166666666</v>
      </c>
      <c r="U3249" s="13">
        <f t="shared" si="254"/>
        <v>42197.434166666666</v>
      </c>
    </row>
    <row r="3250" spans="1:21" ht="29" x14ac:dyDescent="0.3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>
        <f t="shared" si="250"/>
        <v>100.79166666666666</v>
      </c>
      <c r="P3250">
        <f t="shared" si="251"/>
        <v>101</v>
      </c>
      <c r="Q3250" s="16">
        <f t="shared" si="252"/>
        <v>60.475000000000001</v>
      </c>
      <c r="R3250" s="9" t="s">
        <v>8322</v>
      </c>
      <c r="S3250" t="s">
        <v>8323</v>
      </c>
      <c r="T3250" s="13">
        <f t="shared" si="253"/>
        <v>42068.888391203705</v>
      </c>
      <c r="U3250" s="13">
        <f t="shared" si="254"/>
        <v>42098.846724537041</v>
      </c>
    </row>
    <row r="3251" spans="1:21" ht="43.5" x14ac:dyDescent="0.3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>
        <f t="shared" si="250"/>
        <v>104.92727272727274</v>
      </c>
      <c r="P3251">
        <f t="shared" si="251"/>
        <v>105</v>
      </c>
      <c r="Q3251" s="16">
        <f t="shared" si="252"/>
        <v>65.579545454545453</v>
      </c>
      <c r="R3251" s="9" t="s">
        <v>8322</v>
      </c>
      <c r="S3251" t="s">
        <v>8323</v>
      </c>
      <c r="T3251" s="13">
        <f t="shared" si="253"/>
        <v>42145.746689814812</v>
      </c>
      <c r="U3251" s="13">
        <f t="shared" si="254"/>
        <v>42175.746689814812</v>
      </c>
    </row>
    <row r="3252" spans="1:21" ht="58" x14ac:dyDescent="0.3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>
        <f t="shared" si="250"/>
        <v>101.55199999999999</v>
      </c>
      <c r="P3252">
        <f t="shared" si="251"/>
        <v>102</v>
      </c>
      <c r="Q3252" s="16">
        <f t="shared" si="252"/>
        <v>119.1924882629108</v>
      </c>
      <c r="R3252" s="9" t="s">
        <v>8322</v>
      </c>
      <c r="S3252" t="s">
        <v>8323</v>
      </c>
      <c r="T3252" s="13">
        <f t="shared" si="253"/>
        <v>41918.742175925923</v>
      </c>
      <c r="U3252" s="13">
        <f t="shared" si="254"/>
        <v>41948.783842592595</v>
      </c>
    </row>
    <row r="3253" spans="1:21" ht="43.5" x14ac:dyDescent="0.3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>
        <f t="shared" si="250"/>
        <v>110.73333333333333</v>
      </c>
      <c r="P3253">
        <f t="shared" si="251"/>
        <v>111</v>
      </c>
      <c r="Q3253" s="16">
        <f t="shared" si="252"/>
        <v>83.05</v>
      </c>
      <c r="R3253" s="9" t="s">
        <v>8322</v>
      </c>
      <c r="S3253" t="s">
        <v>8323</v>
      </c>
      <c r="T3253" s="13">
        <f t="shared" si="253"/>
        <v>42146.731087962966</v>
      </c>
      <c r="U3253" s="13">
        <f t="shared" si="254"/>
        <v>42176.731087962966</v>
      </c>
    </row>
    <row r="3254" spans="1:21" ht="43.5" x14ac:dyDescent="0.3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>
        <f t="shared" si="250"/>
        <v>127.82222222222221</v>
      </c>
      <c r="P3254">
        <f t="shared" si="251"/>
        <v>128</v>
      </c>
      <c r="Q3254" s="16">
        <f t="shared" si="252"/>
        <v>57.52</v>
      </c>
      <c r="R3254" s="9" t="s">
        <v>8322</v>
      </c>
      <c r="S3254" t="s">
        <v>8323</v>
      </c>
      <c r="T3254" s="13">
        <f t="shared" si="253"/>
        <v>42590.472685185188</v>
      </c>
      <c r="U3254" s="13">
        <f t="shared" si="254"/>
        <v>42620.472685185188</v>
      </c>
    </row>
    <row r="3255" spans="1:21" ht="43.5" x14ac:dyDescent="0.3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>
        <f t="shared" si="250"/>
        <v>101.82500000000002</v>
      </c>
      <c r="P3255">
        <f t="shared" si="251"/>
        <v>102</v>
      </c>
      <c r="Q3255" s="16">
        <f t="shared" si="252"/>
        <v>177.08695652173913</v>
      </c>
      <c r="R3255" s="9" t="s">
        <v>8322</v>
      </c>
      <c r="S3255" t="s">
        <v>8323</v>
      </c>
      <c r="T3255" s="13">
        <f t="shared" si="253"/>
        <v>42602.576712962968</v>
      </c>
      <c r="U3255" s="13">
        <f t="shared" si="254"/>
        <v>42621.15625</v>
      </c>
    </row>
    <row r="3256" spans="1:21" ht="43.5" x14ac:dyDescent="0.3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>
        <f t="shared" si="250"/>
        <v>101.25769230769231</v>
      </c>
      <c r="P3256">
        <f t="shared" si="251"/>
        <v>102</v>
      </c>
      <c r="Q3256" s="16">
        <f t="shared" si="252"/>
        <v>70.771505376344081</v>
      </c>
      <c r="R3256" s="9" t="s">
        <v>8322</v>
      </c>
      <c r="S3256" t="s">
        <v>8323</v>
      </c>
      <c r="T3256" s="13">
        <f t="shared" si="253"/>
        <v>42059.085752314815</v>
      </c>
      <c r="U3256" s="13">
        <f t="shared" si="254"/>
        <v>42089.044085648144</v>
      </c>
    </row>
    <row r="3257" spans="1:21" ht="58" x14ac:dyDescent="0.3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>
        <f t="shared" si="250"/>
        <v>175</v>
      </c>
      <c r="P3257">
        <f t="shared" si="251"/>
        <v>175</v>
      </c>
      <c r="Q3257" s="16">
        <f t="shared" si="252"/>
        <v>29.166666666666668</v>
      </c>
      <c r="R3257" s="9" t="s">
        <v>8322</v>
      </c>
      <c r="S3257" t="s">
        <v>8323</v>
      </c>
      <c r="T3257" s="13">
        <f t="shared" si="253"/>
        <v>41889.768229166664</v>
      </c>
      <c r="U3257" s="13">
        <f t="shared" si="254"/>
        <v>41919.768229166664</v>
      </c>
    </row>
    <row r="3258" spans="1:21" ht="43.5" x14ac:dyDescent="0.3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>
        <f t="shared" si="250"/>
        <v>128.06</v>
      </c>
      <c r="P3258">
        <f t="shared" si="251"/>
        <v>129</v>
      </c>
      <c r="Q3258" s="16">
        <f t="shared" si="252"/>
        <v>72.76136363636364</v>
      </c>
      <c r="R3258" s="9" t="s">
        <v>8322</v>
      </c>
      <c r="S3258" t="s">
        <v>8323</v>
      </c>
      <c r="T3258" s="13">
        <f t="shared" si="253"/>
        <v>42144.573807870373</v>
      </c>
      <c r="U3258" s="13">
        <f t="shared" si="254"/>
        <v>42166.165972222225</v>
      </c>
    </row>
    <row r="3259" spans="1:21" ht="43.5" x14ac:dyDescent="0.3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>
        <f t="shared" si="250"/>
        <v>106.29949999999999</v>
      </c>
      <c r="P3259">
        <f t="shared" si="251"/>
        <v>107</v>
      </c>
      <c r="Q3259" s="16">
        <f t="shared" si="252"/>
        <v>51.853414634146333</v>
      </c>
      <c r="R3259" s="9" t="s">
        <v>8322</v>
      </c>
      <c r="S3259" t="s">
        <v>8323</v>
      </c>
      <c r="T3259" s="13">
        <f t="shared" si="253"/>
        <v>42758.559629629628</v>
      </c>
      <c r="U3259" s="13">
        <f t="shared" si="254"/>
        <v>42788.559629629628</v>
      </c>
    </row>
    <row r="3260" spans="1:21" ht="43.5" x14ac:dyDescent="0.3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>
        <f t="shared" si="250"/>
        <v>105.21428571428571</v>
      </c>
      <c r="P3260">
        <f t="shared" si="251"/>
        <v>106</v>
      </c>
      <c r="Q3260" s="16">
        <f t="shared" si="252"/>
        <v>98.2</v>
      </c>
      <c r="R3260" s="9" t="s">
        <v>8322</v>
      </c>
      <c r="S3260" t="s">
        <v>8323</v>
      </c>
      <c r="T3260" s="13">
        <f t="shared" si="253"/>
        <v>41982.887280092589</v>
      </c>
      <c r="U3260" s="13">
        <f t="shared" si="254"/>
        <v>42012.887280092589</v>
      </c>
    </row>
    <row r="3261" spans="1:21" ht="43.5" x14ac:dyDescent="0.3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>
        <f t="shared" si="250"/>
        <v>106.16782608695652</v>
      </c>
      <c r="P3261">
        <f t="shared" si="251"/>
        <v>107</v>
      </c>
      <c r="Q3261" s="16">
        <f t="shared" si="252"/>
        <v>251.7381443298969</v>
      </c>
      <c r="R3261" s="9" t="s">
        <v>8322</v>
      </c>
      <c r="S3261" t="s">
        <v>8323</v>
      </c>
      <c r="T3261" s="13">
        <f t="shared" si="253"/>
        <v>42614.760937500003</v>
      </c>
      <c r="U3261" s="13">
        <f t="shared" si="254"/>
        <v>42644.165972222225</v>
      </c>
    </row>
    <row r="3262" spans="1:21" ht="43.5" x14ac:dyDescent="0.3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>
        <f t="shared" si="250"/>
        <v>109.24000000000001</v>
      </c>
      <c r="P3262">
        <f t="shared" si="251"/>
        <v>110</v>
      </c>
      <c r="Q3262" s="16">
        <f t="shared" si="252"/>
        <v>74.821917808219183</v>
      </c>
      <c r="R3262" s="9" t="s">
        <v>8322</v>
      </c>
      <c r="S3262" t="s">
        <v>8323</v>
      </c>
      <c r="T3262" s="13">
        <f t="shared" si="253"/>
        <v>42303.672662037032</v>
      </c>
      <c r="U3262" s="13">
        <f t="shared" si="254"/>
        <v>42338.714328703703</v>
      </c>
    </row>
    <row r="3263" spans="1:21" ht="43.5" x14ac:dyDescent="0.3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>
        <f t="shared" si="250"/>
        <v>100.45454545454547</v>
      </c>
      <c r="P3263">
        <f t="shared" si="251"/>
        <v>101</v>
      </c>
      <c r="Q3263" s="16">
        <f t="shared" si="252"/>
        <v>67.65306122448979</v>
      </c>
      <c r="R3263" s="9" t="s">
        <v>8322</v>
      </c>
      <c r="S3263" t="s">
        <v>8323</v>
      </c>
      <c r="T3263" s="13">
        <f t="shared" si="253"/>
        <v>42171.725416666668</v>
      </c>
      <c r="U3263" s="13">
        <f t="shared" si="254"/>
        <v>42201.725416666668</v>
      </c>
    </row>
    <row r="3264" spans="1:21" ht="29" x14ac:dyDescent="0.3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>
        <f t="shared" si="250"/>
        <v>103.04098360655738</v>
      </c>
      <c r="P3264">
        <f t="shared" si="251"/>
        <v>104</v>
      </c>
      <c r="Q3264" s="16">
        <f t="shared" si="252"/>
        <v>93.81343283582089</v>
      </c>
      <c r="R3264" s="9" t="s">
        <v>8322</v>
      </c>
      <c r="S3264" t="s">
        <v>8323</v>
      </c>
      <c r="T3264" s="13">
        <f t="shared" si="253"/>
        <v>41964.315532407403</v>
      </c>
      <c r="U3264" s="13">
        <f t="shared" si="254"/>
        <v>41995.166666666672</v>
      </c>
    </row>
    <row r="3265" spans="1:21" ht="29" x14ac:dyDescent="0.3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>
        <f t="shared" si="250"/>
        <v>112.1664</v>
      </c>
      <c r="P3265">
        <f t="shared" si="251"/>
        <v>113</v>
      </c>
      <c r="Q3265" s="16">
        <f t="shared" si="252"/>
        <v>41.237647058823526</v>
      </c>
      <c r="R3265" s="9" t="s">
        <v>8322</v>
      </c>
      <c r="S3265" t="s">
        <v>8323</v>
      </c>
      <c r="T3265" s="13">
        <f t="shared" si="253"/>
        <v>42284.516064814816</v>
      </c>
      <c r="U3265" s="13">
        <f t="shared" si="254"/>
        <v>42307.875</v>
      </c>
    </row>
    <row r="3266" spans="1:21" ht="29" x14ac:dyDescent="0.3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>
        <f t="shared" si="250"/>
        <v>103</v>
      </c>
      <c r="P3266">
        <f t="shared" si="251"/>
        <v>103</v>
      </c>
      <c r="Q3266" s="16">
        <f t="shared" si="252"/>
        <v>52.551020408163268</v>
      </c>
      <c r="R3266" s="9" t="s">
        <v>8322</v>
      </c>
      <c r="S3266" t="s">
        <v>8323</v>
      </c>
      <c r="T3266" s="13">
        <f t="shared" si="253"/>
        <v>42016.800208333334</v>
      </c>
      <c r="U3266" s="13">
        <f t="shared" si="254"/>
        <v>42032.916666666672</v>
      </c>
    </row>
    <row r="3267" spans="1:21" ht="43.5" x14ac:dyDescent="0.3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>
        <f t="shared" ref="O3267:O3330" si="255">((E3267)/(D3267))*100</f>
        <v>164</v>
      </c>
      <c r="P3267">
        <f t="shared" ref="P3267:P3330" si="256">ROUNDUP(O3267,0)</f>
        <v>164</v>
      </c>
      <c r="Q3267" s="16">
        <f t="shared" ref="Q3267:Q3330" si="257">E3267/L3267</f>
        <v>70.285714285714292</v>
      </c>
      <c r="R3267" s="9" t="s">
        <v>8322</v>
      </c>
      <c r="S3267" t="s">
        <v>8323</v>
      </c>
      <c r="T3267" s="13">
        <f t="shared" ref="T3267:T3330" si="258">(((J3267/60)/60)/24)+DATE(1970,1,1)</f>
        <v>42311.711979166663</v>
      </c>
      <c r="U3267" s="13">
        <f t="shared" ref="U3267:U3330" si="259">(((I3267/60)/60)/24)+DATE(1970,1,1)</f>
        <v>42341.708333333328</v>
      </c>
    </row>
    <row r="3268" spans="1:21" ht="43.5" x14ac:dyDescent="0.3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>
        <f t="shared" si="255"/>
        <v>131.28333333333333</v>
      </c>
      <c r="P3268">
        <f t="shared" si="256"/>
        <v>132</v>
      </c>
      <c r="Q3268" s="16">
        <f t="shared" si="257"/>
        <v>48.325153374233132</v>
      </c>
      <c r="R3268" s="9" t="s">
        <v>8322</v>
      </c>
      <c r="S3268" t="s">
        <v>8323</v>
      </c>
      <c r="T3268" s="13">
        <f t="shared" si="258"/>
        <v>42136.536134259266</v>
      </c>
      <c r="U3268" s="13">
        <f t="shared" si="259"/>
        <v>42167.875</v>
      </c>
    </row>
    <row r="3269" spans="1:21" ht="43.5" x14ac:dyDescent="0.3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>
        <f t="shared" si="255"/>
        <v>102.1</v>
      </c>
      <c r="P3269">
        <f t="shared" si="256"/>
        <v>103</v>
      </c>
      <c r="Q3269" s="16">
        <f t="shared" si="257"/>
        <v>53.177083333333336</v>
      </c>
      <c r="R3269" s="9" t="s">
        <v>8322</v>
      </c>
      <c r="S3269" t="s">
        <v>8323</v>
      </c>
      <c r="T3269" s="13">
        <f t="shared" si="258"/>
        <v>42172.757638888885</v>
      </c>
      <c r="U3269" s="13">
        <f t="shared" si="259"/>
        <v>42202.757638888885</v>
      </c>
    </row>
    <row r="3270" spans="1:21" ht="43.5" x14ac:dyDescent="0.3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>
        <f t="shared" si="255"/>
        <v>128</v>
      </c>
      <c r="P3270">
        <f t="shared" si="256"/>
        <v>128</v>
      </c>
      <c r="Q3270" s="16">
        <f t="shared" si="257"/>
        <v>60.952380952380949</v>
      </c>
      <c r="R3270" s="9" t="s">
        <v>8322</v>
      </c>
      <c r="S3270" t="s">
        <v>8323</v>
      </c>
      <c r="T3270" s="13">
        <f t="shared" si="258"/>
        <v>42590.90425925926</v>
      </c>
      <c r="U3270" s="13">
        <f t="shared" si="259"/>
        <v>42606.90425925926</v>
      </c>
    </row>
    <row r="3271" spans="1:21" ht="43.5" x14ac:dyDescent="0.3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>
        <f t="shared" si="255"/>
        <v>101.49999999999999</v>
      </c>
      <c r="P3271">
        <f t="shared" si="256"/>
        <v>102</v>
      </c>
      <c r="Q3271" s="16">
        <f t="shared" si="257"/>
        <v>116</v>
      </c>
      <c r="R3271" s="9" t="s">
        <v>8322</v>
      </c>
      <c r="S3271" t="s">
        <v>8323</v>
      </c>
      <c r="T3271" s="13">
        <f t="shared" si="258"/>
        <v>42137.395798611105</v>
      </c>
      <c r="U3271" s="13">
        <f t="shared" si="259"/>
        <v>42171.458333333328</v>
      </c>
    </row>
    <row r="3272" spans="1:21" ht="58" x14ac:dyDescent="0.3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>
        <f t="shared" si="255"/>
        <v>101.66666666666666</v>
      </c>
      <c r="P3272">
        <f t="shared" si="256"/>
        <v>102</v>
      </c>
      <c r="Q3272" s="16">
        <f t="shared" si="257"/>
        <v>61</v>
      </c>
      <c r="R3272" s="9" t="s">
        <v>8322</v>
      </c>
      <c r="S3272" t="s">
        <v>8323</v>
      </c>
      <c r="T3272" s="13">
        <f t="shared" si="258"/>
        <v>42167.533159722225</v>
      </c>
      <c r="U3272" s="13">
        <f t="shared" si="259"/>
        <v>42197.533159722225</v>
      </c>
    </row>
    <row r="3273" spans="1:21" x14ac:dyDescent="0.3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>
        <f t="shared" si="255"/>
        <v>130</v>
      </c>
      <c r="P3273">
        <f t="shared" si="256"/>
        <v>130</v>
      </c>
      <c r="Q3273" s="16">
        <f t="shared" si="257"/>
        <v>38.235294117647058</v>
      </c>
      <c r="R3273" s="9" t="s">
        <v>8322</v>
      </c>
      <c r="S3273" t="s">
        <v>8323</v>
      </c>
      <c r="T3273" s="13">
        <f t="shared" si="258"/>
        <v>41915.437210648146</v>
      </c>
      <c r="U3273" s="13">
        <f t="shared" si="259"/>
        <v>41945.478877314818</v>
      </c>
    </row>
    <row r="3274" spans="1:21" ht="43.5" x14ac:dyDescent="0.3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>
        <f t="shared" si="255"/>
        <v>154.43</v>
      </c>
      <c r="P3274">
        <f t="shared" si="256"/>
        <v>155</v>
      </c>
      <c r="Q3274" s="16">
        <f t="shared" si="257"/>
        <v>106.50344827586207</v>
      </c>
      <c r="R3274" s="9" t="s">
        <v>8322</v>
      </c>
      <c r="S3274" t="s">
        <v>8323</v>
      </c>
      <c r="T3274" s="13">
        <f t="shared" si="258"/>
        <v>42284.500104166669</v>
      </c>
      <c r="U3274" s="13">
        <f t="shared" si="259"/>
        <v>42314.541770833333</v>
      </c>
    </row>
    <row r="3275" spans="1:21" ht="58" x14ac:dyDescent="0.3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>
        <f t="shared" si="255"/>
        <v>107.4</v>
      </c>
      <c r="P3275">
        <f t="shared" si="256"/>
        <v>108</v>
      </c>
      <c r="Q3275" s="16">
        <f t="shared" si="257"/>
        <v>204.57142857142858</v>
      </c>
      <c r="R3275" s="9" t="s">
        <v>8322</v>
      </c>
      <c r="S3275" t="s">
        <v>8323</v>
      </c>
      <c r="T3275" s="13">
        <f t="shared" si="258"/>
        <v>42611.801412037035</v>
      </c>
      <c r="U3275" s="13">
        <f t="shared" si="259"/>
        <v>42627.791666666672</v>
      </c>
    </row>
    <row r="3276" spans="1:21" ht="43.5" x14ac:dyDescent="0.3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>
        <f t="shared" si="255"/>
        <v>101.32258064516128</v>
      </c>
      <c r="P3276">
        <f t="shared" si="256"/>
        <v>102</v>
      </c>
      <c r="Q3276" s="16">
        <f t="shared" si="257"/>
        <v>54.912587412587413</v>
      </c>
      <c r="R3276" s="9" t="s">
        <v>8322</v>
      </c>
      <c r="S3276" t="s">
        <v>8323</v>
      </c>
      <c r="T3276" s="13">
        <f t="shared" si="258"/>
        <v>42400.704537037032</v>
      </c>
      <c r="U3276" s="13">
        <f t="shared" si="259"/>
        <v>42444.875</v>
      </c>
    </row>
    <row r="3277" spans="1:21" ht="43.5" x14ac:dyDescent="0.3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>
        <f t="shared" si="255"/>
        <v>100.27777777777777</v>
      </c>
      <c r="P3277">
        <f t="shared" si="256"/>
        <v>101</v>
      </c>
      <c r="Q3277" s="16">
        <f t="shared" si="257"/>
        <v>150.41666666666666</v>
      </c>
      <c r="R3277" s="9" t="s">
        <v>8322</v>
      </c>
      <c r="S3277" t="s">
        <v>8323</v>
      </c>
      <c r="T3277" s="13">
        <f t="shared" si="258"/>
        <v>42017.88045138889</v>
      </c>
      <c r="U3277" s="13">
        <f t="shared" si="259"/>
        <v>42044.1875</v>
      </c>
    </row>
    <row r="3278" spans="1:21" ht="43.5" x14ac:dyDescent="0.3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>
        <f t="shared" si="255"/>
        <v>116.84444444444443</v>
      </c>
      <c r="P3278">
        <f t="shared" si="256"/>
        <v>117</v>
      </c>
      <c r="Q3278" s="16">
        <f t="shared" si="257"/>
        <v>52.58</v>
      </c>
      <c r="R3278" s="9" t="s">
        <v>8322</v>
      </c>
      <c r="S3278" t="s">
        <v>8323</v>
      </c>
      <c r="T3278" s="13">
        <f t="shared" si="258"/>
        <v>42426.949988425928</v>
      </c>
      <c r="U3278" s="13">
        <f t="shared" si="259"/>
        <v>42461.165972222225</v>
      </c>
    </row>
    <row r="3279" spans="1:21" ht="58" x14ac:dyDescent="0.3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>
        <f t="shared" si="255"/>
        <v>108.60000000000001</v>
      </c>
      <c r="P3279">
        <f t="shared" si="256"/>
        <v>109</v>
      </c>
      <c r="Q3279" s="16">
        <f t="shared" si="257"/>
        <v>54.3</v>
      </c>
      <c r="R3279" s="9" t="s">
        <v>8322</v>
      </c>
      <c r="S3279" t="s">
        <v>8323</v>
      </c>
      <c r="T3279" s="13">
        <f t="shared" si="258"/>
        <v>41931.682939814818</v>
      </c>
      <c r="U3279" s="13">
        <f t="shared" si="259"/>
        <v>41961.724606481483</v>
      </c>
    </row>
    <row r="3280" spans="1:21" ht="58" x14ac:dyDescent="0.3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>
        <f t="shared" si="255"/>
        <v>103.4</v>
      </c>
      <c r="P3280">
        <f t="shared" si="256"/>
        <v>104</v>
      </c>
      <c r="Q3280" s="16">
        <f t="shared" si="257"/>
        <v>76.029411764705884</v>
      </c>
      <c r="R3280" s="9" t="s">
        <v>8322</v>
      </c>
      <c r="S3280" t="s">
        <v>8323</v>
      </c>
      <c r="T3280" s="13">
        <f t="shared" si="258"/>
        <v>42124.848414351851</v>
      </c>
      <c r="U3280" s="13">
        <f t="shared" si="259"/>
        <v>42154.848414351851</v>
      </c>
    </row>
    <row r="3281" spans="1:21" ht="58" x14ac:dyDescent="0.3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>
        <f t="shared" si="255"/>
        <v>114.27586206896552</v>
      </c>
      <c r="P3281">
        <f t="shared" si="256"/>
        <v>115</v>
      </c>
      <c r="Q3281" s="16">
        <f t="shared" si="257"/>
        <v>105.2063492063492</v>
      </c>
      <c r="R3281" s="9" t="s">
        <v>8322</v>
      </c>
      <c r="S3281" t="s">
        <v>8323</v>
      </c>
      <c r="T3281" s="13">
        <f t="shared" si="258"/>
        <v>42431.102534722217</v>
      </c>
      <c r="U3281" s="13">
        <f t="shared" si="259"/>
        <v>42461.06086805556</v>
      </c>
    </row>
    <row r="3282" spans="1:21" ht="58" x14ac:dyDescent="0.3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>
        <f t="shared" si="255"/>
        <v>103</v>
      </c>
      <c r="P3282">
        <f t="shared" si="256"/>
        <v>103</v>
      </c>
      <c r="Q3282" s="16">
        <f t="shared" si="257"/>
        <v>68.666666666666671</v>
      </c>
      <c r="R3282" s="9" t="s">
        <v>8322</v>
      </c>
      <c r="S3282" t="s">
        <v>8323</v>
      </c>
      <c r="T3282" s="13">
        <f t="shared" si="258"/>
        <v>42121.756921296299</v>
      </c>
      <c r="U3282" s="13">
        <f t="shared" si="259"/>
        <v>42156.208333333328</v>
      </c>
    </row>
    <row r="3283" spans="1:21" ht="29" x14ac:dyDescent="0.3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>
        <f t="shared" si="255"/>
        <v>121.6</v>
      </c>
      <c r="P3283">
        <f t="shared" si="256"/>
        <v>122</v>
      </c>
      <c r="Q3283" s="16">
        <f t="shared" si="257"/>
        <v>129.36170212765958</v>
      </c>
      <c r="R3283" s="9" t="s">
        <v>8322</v>
      </c>
      <c r="S3283" t="s">
        <v>8323</v>
      </c>
      <c r="T3283" s="13">
        <f t="shared" si="258"/>
        <v>42219.019733796296</v>
      </c>
      <c r="U3283" s="13">
        <f t="shared" si="259"/>
        <v>42249.019733796296</v>
      </c>
    </row>
    <row r="3284" spans="1:21" ht="43.5" x14ac:dyDescent="0.3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>
        <f t="shared" si="255"/>
        <v>102.6467741935484</v>
      </c>
      <c r="P3284">
        <f t="shared" si="256"/>
        <v>103</v>
      </c>
      <c r="Q3284" s="16">
        <f t="shared" si="257"/>
        <v>134.26371308016877</v>
      </c>
      <c r="R3284" s="9" t="s">
        <v>8322</v>
      </c>
      <c r="S3284" t="s">
        <v>8323</v>
      </c>
      <c r="T3284" s="13">
        <f t="shared" si="258"/>
        <v>42445.19430555556</v>
      </c>
      <c r="U3284" s="13">
        <f t="shared" si="259"/>
        <v>42489.19430555556</v>
      </c>
    </row>
    <row r="3285" spans="1:21" ht="58" x14ac:dyDescent="0.3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>
        <f t="shared" si="255"/>
        <v>104.75000000000001</v>
      </c>
      <c r="P3285">
        <f t="shared" si="256"/>
        <v>105</v>
      </c>
      <c r="Q3285" s="16">
        <f t="shared" si="257"/>
        <v>17.829787234042552</v>
      </c>
      <c r="R3285" s="9" t="s">
        <v>8322</v>
      </c>
      <c r="S3285" t="s">
        <v>8323</v>
      </c>
      <c r="T3285" s="13">
        <f t="shared" si="258"/>
        <v>42379.74418981481</v>
      </c>
      <c r="U3285" s="13">
        <f t="shared" si="259"/>
        <v>42410.875</v>
      </c>
    </row>
    <row r="3286" spans="1:21" ht="43.5" x14ac:dyDescent="0.3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>
        <f t="shared" si="255"/>
        <v>101.6</v>
      </c>
      <c r="P3286">
        <f t="shared" si="256"/>
        <v>102</v>
      </c>
      <c r="Q3286" s="16">
        <f t="shared" si="257"/>
        <v>203.2</v>
      </c>
      <c r="R3286" s="9" t="s">
        <v>8322</v>
      </c>
      <c r="S3286" t="s">
        <v>8323</v>
      </c>
      <c r="T3286" s="13">
        <f t="shared" si="258"/>
        <v>42380.884872685187</v>
      </c>
      <c r="U3286" s="13">
        <f t="shared" si="259"/>
        <v>42398.249305555553</v>
      </c>
    </row>
    <row r="3287" spans="1:21" x14ac:dyDescent="0.3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>
        <f t="shared" si="255"/>
        <v>112.10242048409683</v>
      </c>
      <c r="P3287">
        <f t="shared" si="256"/>
        <v>113</v>
      </c>
      <c r="Q3287" s="16">
        <f t="shared" si="257"/>
        <v>69.18518518518519</v>
      </c>
      <c r="R3287" s="9" t="s">
        <v>8322</v>
      </c>
      <c r="S3287" t="s">
        <v>8323</v>
      </c>
      <c r="T3287" s="13">
        <f t="shared" si="258"/>
        <v>42762.942430555559</v>
      </c>
      <c r="U3287" s="13">
        <f t="shared" si="259"/>
        <v>42794.208333333328</v>
      </c>
    </row>
    <row r="3288" spans="1:21" ht="58" x14ac:dyDescent="0.3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>
        <f t="shared" si="255"/>
        <v>101.76666666666667</v>
      </c>
      <c r="P3288">
        <f t="shared" si="256"/>
        <v>102</v>
      </c>
      <c r="Q3288" s="16">
        <f t="shared" si="257"/>
        <v>125.12295081967213</v>
      </c>
      <c r="R3288" s="9" t="s">
        <v>8322</v>
      </c>
      <c r="S3288" t="s">
        <v>8323</v>
      </c>
      <c r="T3288" s="13">
        <f t="shared" si="258"/>
        <v>42567.840069444443</v>
      </c>
      <c r="U3288" s="13">
        <f t="shared" si="259"/>
        <v>42597.840069444443</v>
      </c>
    </row>
    <row r="3289" spans="1:21" ht="29" x14ac:dyDescent="0.3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>
        <f t="shared" si="255"/>
        <v>100</v>
      </c>
      <c r="P3289">
        <f t="shared" si="256"/>
        <v>100</v>
      </c>
      <c r="Q3289" s="16">
        <f t="shared" si="257"/>
        <v>73.529411764705884</v>
      </c>
      <c r="R3289" s="9" t="s">
        <v>8322</v>
      </c>
      <c r="S3289" t="s">
        <v>8323</v>
      </c>
      <c r="T3289" s="13">
        <f t="shared" si="258"/>
        <v>42311.750324074077</v>
      </c>
      <c r="U3289" s="13">
        <f t="shared" si="259"/>
        <v>42336.750324074077</v>
      </c>
    </row>
    <row r="3290" spans="1:21" ht="58" x14ac:dyDescent="0.3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>
        <f t="shared" si="255"/>
        <v>100.26489999999998</v>
      </c>
      <c r="P3290">
        <f t="shared" si="256"/>
        <v>101</v>
      </c>
      <c r="Q3290" s="16">
        <f t="shared" si="257"/>
        <v>48.437149758454105</v>
      </c>
      <c r="R3290" s="9" t="s">
        <v>8322</v>
      </c>
      <c r="S3290" t="s">
        <v>8323</v>
      </c>
      <c r="T3290" s="13">
        <f t="shared" si="258"/>
        <v>42505.774479166663</v>
      </c>
      <c r="U3290" s="13">
        <f t="shared" si="259"/>
        <v>42541.958333333328</v>
      </c>
    </row>
    <row r="3291" spans="1:21" ht="58" x14ac:dyDescent="0.3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>
        <f t="shared" si="255"/>
        <v>133.04200000000003</v>
      </c>
      <c r="P3291">
        <f t="shared" si="256"/>
        <v>134</v>
      </c>
      <c r="Q3291" s="16">
        <f t="shared" si="257"/>
        <v>26.608400000000003</v>
      </c>
      <c r="R3291" s="9" t="s">
        <v>8322</v>
      </c>
      <c r="S3291" t="s">
        <v>8323</v>
      </c>
      <c r="T3291" s="13">
        <f t="shared" si="258"/>
        <v>42758.368078703701</v>
      </c>
      <c r="U3291" s="13">
        <f t="shared" si="259"/>
        <v>42786.368078703701</v>
      </c>
    </row>
    <row r="3292" spans="1:21" ht="72.5" x14ac:dyDescent="0.3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>
        <f t="shared" si="255"/>
        <v>121.2</v>
      </c>
      <c r="P3292">
        <f t="shared" si="256"/>
        <v>122</v>
      </c>
      <c r="Q3292" s="16">
        <f t="shared" si="257"/>
        <v>33.666666666666664</v>
      </c>
      <c r="R3292" s="9" t="s">
        <v>8322</v>
      </c>
      <c r="S3292" t="s">
        <v>8323</v>
      </c>
      <c r="T3292" s="13">
        <f t="shared" si="258"/>
        <v>42775.51494212963</v>
      </c>
      <c r="U3292" s="13">
        <f t="shared" si="259"/>
        <v>42805.51494212963</v>
      </c>
    </row>
    <row r="3293" spans="1:21" ht="58" x14ac:dyDescent="0.3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>
        <f t="shared" si="255"/>
        <v>113.99999999999999</v>
      </c>
      <c r="P3293">
        <f t="shared" si="256"/>
        <v>114</v>
      </c>
      <c r="Q3293" s="16">
        <f t="shared" si="257"/>
        <v>40.714285714285715</v>
      </c>
      <c r="R3293" s="9" t="s">
        <v>8322</v>
      </c>
      <c r="S3293" t="s">
        <v>8323</v>
      </c>
      <c r="T3293" s="13">
        <f t="shared" si="258"/>
        <v>42232.702546296292</v>
      </c>
      <c r="U3293" s="13">
        <f t="shared" si="259"/>
        <v>42264.165972222225</v>
      </c>
    </row>
    <row r="3294" spans="1:21" ht="43.5" x14ac:dyDescent="0.3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>
        <f t="shared" si="255"/>
        <v>286.13861386138615</v>
      </c>
      <c r="P3294">
        <f t="shared" si="256"/>
        <v>287</v>
      </c>
      <c r="Q3294" s="16">
        <f t="shared" si="257"/>
        <v>19.266666666666666</v>
      </c>
      <c r="R3294" s="9" t="s">
        <v>8322</v>
      </c>
      <c r="S3294" t="s">
        <v>8323</v>
      </c>
      <c r="T3294" s="13">
        <f t="shared" si="258"/>
        <v>42282.770231481481</v>
      </c>
      <c r="U3294" s="13">
        <f t="shared" si="259"/>
        <v>42342.811898148153</v>
      </c>
    </row>
    <row r="3295" spans="1:21" ht="58" x14ac:dyDescent="0.3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>
        <f t="shared" si="255"/>
        <v>170.44444444444446</v>
      </c>
      <c r="P3295">
        <f t="shared" si="256"/>
        <v>171</v>
      </c>
      <c r="Q3295" s="16">
        <f t="shared" si="257"/>
        <v>84.285714285714292</v>
      </c>
      <c r="R3295" s="9" t="s">
        <v>8322</v>
      </c>
      <c r="S3295" t="s">
        <v>8323</v>
      </c>
      <c r="T3295" s="13">
        <f t="shared" si="258"/>
        <v>42768.425370370373</v>
      </c>
      <c r="U3295" s="13">
        <f t="shared" si="259"/>
        <v>42798.425370370373</v>
      </c>
    </row>
    <row r="3296" spans="1:21" ht="43.5" x14ac:dyDescent="0.3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>
        <f t="shared" si="255"/>
        <v>118.33333333333333</v>
      </c>
      <c r="P3296">
        <f t="shared" si="256"/>
        <v>119</v>
      </c>
      <c r="Q3296" s="16">
        <f t="shared" si="257"/>
        <v>29.583333333333332</v>
      </c>
      <c r="R3296" s="9" t="s">
        <v>8322</v>
      </c>
      <c r="S3296" t="s">
        <v>8323</v>
      </c>
      <c r="T3296" s="13">
        <f t="shared" si="258"/>
        <v>42141.541134259256</v>
      </c>
      <c r="U3296" s="13">
        <f t="shared" si="259"/>
        <v>42171.541134259256</v>
      </c>
    </row>
    <row r="3297" spans="1:21" ht="43.5" x14ac:dyDescent="0.3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>
        <f t="shared" si="255"/>
        <v>102.85857142857142</v>
      </c>
      <c r="P3297">
        <f t="shared" si="256"/>
        <v>103</v>
      </c>
      <c r="Q3297" s="16">
        <f t="shared" si="257"/>
        <v>26.667037037037037</v>
      </c>
      <c r="R3297" s="9" t="s">
        <v>8322</v>
      </c>
      <c r="S3297" t="s">
        <v>8323</v>
      </c>
      <c r="T3297" s="13">
        <f t="shared" si="258"/>
        <v>42609.442465277782</v>
      </c>
      <c r="U3297" s="13">
        <f t="shared" si="259"/>
        <v>42639.442465277782</v>
      </c>
    </row>
    <row r="3298" spans="1:21" ht="43.5" x14ac:dyDescent="0.3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>
        <f t="shared" si="255"/>
        <v>144.06666666666666</v>
      </c>
      <c r="P3298">
        <f t="shared" si="256"/>
        <v>145</v>
      </c>
      <c r="Q3298" s="16">
        <f t="shared" si="257"/>
        <v>45.978723404255319</v>
      </c>
      <c r="R3298" s="9" t="s">
        <v>8322</v>
      </c>
      <c r="S3298" t="s">
        <v>8323</v>
      </c>
      <c r="T3298" s="13">
        <f t="shared" si="258"/>
        <v>42309.756620370375</v>
      </c>
      <c r="U3298" s="13">
        <f t="shared" si="259"/>
        <v>42330.916666666672</v>
      </c>
    </row>
    <row r="3299" spans="1:21" ht="43.5" x14ac:dyDescent="0.3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>
        <f t="shared" si="255"/>
        <v>100.07272727272726</v>
      </c>
      <c r="P3299">
        <f t="shared" si="256"/>
        <v>101</v>
      </c>
      <c r="Q3299" s="16">
        <f t="shared" si="257"/>
        <v>125.09090909090909</v>
      </c>
      <c r="R3299" s="9" t="s">
        <v>8322</v>
      </c>
      <c r="S3299" t="s">
        <v>8323</v>
      </c>
      <c r="T3299" s="13">
        <f t="shared" si="258"/>
        <v>42193.771481481483</v>
      </c>
      <c r="U3299" s="13">
        <f t="shared" si="259"/>
        <v>42212.957638888889</v>
      </c>
    </row>
    <row r="3300" spans="1:21" ht="43.5" x14ac:dyDescent="0.3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>
        <f t="shared" si="255"/>
        <v>101.73</v>
      </c>
      <c r="P3300">
        <f t="shared" si="256"/>
        <v>102</v>
      </c>
      <c r="Q3300" s="16">
        <f t="shared" si="257"/>
        <v>141.29166666666666</v>
      </c>
      <c r="R3300" s="9" t="s">
        <v>8322</v>
      </c>
      <c r="S3300" t="s">
        <v>8323</v>
      </c>
      <c r="T3300" s="13">
        <f t="shared" si="258"/>
        <v>42239.957962962959</v>
      </c>
      <c r="U3300" s="13">
        <f t="shared" si="259"/>
        <v>42260</v>
      </c>
    </row>
    <row r="3301" spans="1:21" ht="43.5" x14ac:dyDescent="0.3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>
        <f t="shared" si="255"/>
        <v>116.19999999999999</v>
      </c>
      <c r="P3301">
        <f t="shared" si="256"/>
        <v>117</v>
      </c>
      <c r="Q3301" s="16">
        <f t="shared" si="257"/>
        <v>55.333333333333336</v>
      </c>
      <c r="R3301" s="9" t="s">
        <v>8322</v>
      </c>
      <c r="S3301" t="s">
        <v>8323</v>
      </c>
      <c r="T3301" s="13">
        <f t="shared" si="258"/>
        <v>42261.917395833334</v>
      </c>
      <c r="U3301" s="13">
        <f t="shared" si="259"/>
        <v>42291.917395833334</v>
      </c>
    </row>
    <row r="3302" spans="1:21" ht="43.5" x14ac:dyDescent="0.3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>
        <f t="shared" si="255"/>
        <v>136.16666666666666</v>
      </c>
      <c r="P3302">
        <f t="shared" si="256"/>
        <v>137</v>
      </c>
      <c r="Q3302" s="16">
        <f t="shared" si="257"/>
        <v>46.420454545454547</v>
      </c>
      <c r="R3302" s="9" t="s">
        <v>8322</v>
      </c>
      <c r="S3302" t="s">
        <v>8323</v>
      </c>
      <c r="T3302" s="13">
        <f t="shared" si="258"/>
        <v>42102.743773148148</v>
      </c>
      <c r="U3302" s="13">
        <f t="shared" si="259"/>
        <v>42123.743773148148</v>
      </c>
    </row>
    <row r="3303" spans="1:21" ht="43.5" x14ac:dyDescent="0.3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>
        <f t="shared" si="255"/>
        <v>133.46666666666667</v>
      </c>
      <c r="P3303">
        <f t="shared" si="256"/>
        <v>134</v>
      </c>
      <c r="Q3303" s="16">
        <f t="shared" si="257"/>
        <v>57.2</v>
      </c>
      <c r="R3303" s="9" t="s">
        <v>8322</v>
      </c>
      <c r="S3303" t="s">
        <v>8323</v>
      </c>
      <c r="T3303" s="13">
        <f t="shared" si="258"/>
        <v>42538.73583333334</v>
      </c>
      <c r="U3303" s="13">
        <f t="shared" si="259"/>
        <v>42583.290972222225</v>
      </c>
    </row>
    <row r="3304" spans="1:21" x14ac:dyDescent="0.3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>
        <f t="shared" si="255"/>
        <v>103.39285714285715</v>
      </c>
      <c r="P3304">
        <f t="shared" si="256"/>
        <v>104</v>
      </c>
      <c r="Q3304" s="16">
        <f t="shared" si="257"/>
        <v>173.7</v>
      </c>
      <c r="R3304" s="9" t="s">
        <v>8322</v>
      </c>
      <c r="S3304" t="s">
        <v>8323</v>
      </c>
      <c r="T3304" s="13">
        <f t="shared" si="258"/>
        <v>42681.35157407407</v>
      </c>
      <c r="U3304" s="13">
        <f t="shared" si="259"/>
        <v>42711.35157407407</v>
      </c>
    </row>
    <row r="3305" spans="1:21" ht="43.5" x14ac:dyDescent="0.3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>
        <f t="shared" si="255"/>
        <v>115.88888888888889</v>
      </c>
      <c r="P3305">
        <f t="shared" si="256"/>
        <v>116</v>
      </c>
      <c r="Q3305" s="16">
        <f t="shared" si="257"/>
        <v>59.6</v>
      </c>
      <c r="R3305" s="9" t="s">
        <v>8322</v>
      </c>
      <c r="S3305" t="s">
        <v>8323</v>
      </c>
      <c r="T3305" s="13">
        <f t="shared" si="258"/>
        <v>42056.65143518518</v>
      </c>
      <c r="U3305" s="13">
        <f t="shared" si="259"/>
        <v>42091.609768518523</v>
      </c>
    </row>
    <row r="3306" spans="1:21" ht="43.5" x14ac:dyDescent="0.3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>
        <f t="shared" si="255"/>
        <v>104.51666666666665</v>
      </c>
      <c r="P3306">
        <f t="shared" si="256"/>
        <v>105</v>
      </c>
      <c r="Q3306" s="16">
        <f t="shared" si="257"/>
        <v>89.585714285714289</v>
      </c>
      <c r="R3306" s="9" t="s">
        <v>8322</v>
      </c>
      <c r="S3306" t="s">
        <v>8323</v>
      </c>
      <c r="T3306" s="13">
        <f t="shared" si="258"/>
        <v>42696.624444444446</v>
      </c>
      <c r="U3306" s="13">
        <f t="shared" si="259"/>
        <v>42726.624444444446</v>
      </c>
    </row>
    <row r="3307" spans="1:21" ht="43.5" x14ac:dyDescent="0.3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>
        <f t="shared" si="255"/>
        <v>102.02500000000001</v>
      </c>
      <c r="P3307">
        <f t="shared" si="256"/>
        <v>103</v>
      </c>
      <c r="Q3307" s="16">
        <f t="shared" si="257"/>
        <v>204.05</v>
      </c>
      <c r="R3307" s="9" t="s">
        <v>8322</v>
      </c>
      <c r="S3307" t="s">
        <v>8323</v>
      </c>
      <c r="T3307" s="13">
        <f t="shared" si="258"/>
        <v>42186.855879629627</v>
      </c>
      <c r="U3307" s="13">
        <f t="shared" si="259"/>
        <v>42216.855879629627</v>
      </c>
    </row>
    <row r="3308" spans="1:21" ht="58" x14ac:dyDescent="0.3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>
        <f t="shared" si="255"/>
        <v>175.33333333333334</v>
      </c>
      <c r="P3308">
        <f t="shared" si="256"/>
        <v>176</v>
      </c>
      <c r="Q3308" s="16">
        <f t="shared" si="257"/>
        <v>48.703703703703702</v>
      </c>
      <c r="R3308" s="9" t="s">
        <v>8322</v>
      </c>
      <c r="S3308" t="s">
        <v>8323</v>
      </c>
      <c r="T3308" s="13">
        <f t="shared" si="258"/>
        <v>42493.219236111108</v>
      </c>
      <c r="U3308" s="13">
        <f t="shared" si="259"/>
        <v>42531.125</v>
      </c>
    </row>
    <row r="3309" spans="1:21" ht="43.5" x14ac:dyDescent="0.3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>
        <f t="shared" si="255"/>
        <v>106.67999999999999</v>
      </c>
      <c r="P3309">
        <f t="shared" si="256"/>
        <v>107</v>
      </c>
      <c r="Q3309" s="16">
        <f t="shared" si="257"/>
        <v>53.339999999999996</v>
      </c>
      <c r="R3309" s="9" t="s">
        <v>8322</v>
      </c>
      <c r="S3309" t="s">
        <v>8323</v>
      </c>
      <c r="T3309" s="13">
        <f t="shared" si="258"/>
        <v>42475.057164351849</v>
      </c>
      <c r="U3309" s="13">
        <f t="shared" si="259"/>
        <v>42505.057164351849</v>
      </c>
    </row>
    <row r="3310" spans="1:21" ht="43.5" x14ac:dyDescent="0.3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>
        <f t="shared" si="255"/>
        <v>122.28571428571429</v>
      </c>
      <c r="P3310">
        <f t="shared" si="256"/>
        <v>123</v>
      </c>
      <c r="Q3310" s="16">
        <f t="shared" si="257"/>
        <v>75.087719298245617</v>
      </c>
      <c r="R3310" s="9" t="s">
        <v>8322</v>
      </c>
      <c r="S3310" t="s">
        <v>8323</v>
      </c>
      <c r="T3310" s="13">
        <f t="shared" si="258"/>
        <v>42452.876909722225</v>
      </c>
      <c r="U3310" s="13">
        <f t="shared" si="259"/>
        <v>42473.876909722225</v>
      </c>
    </row>
    <row r="3311" spans="1:21" ht="29" x14ac:dyDescent="0.3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>
        <f t="shared" si="255"/>
        <v>159.42857142857144</v>
      </c>
      <c r="P3311">
        <f t="shared" si="256"/>
        <v>160</v>
      </c>
      <c r="Q3311" s="16">
        <f t="shared" si="257"/>
        <v>18</v>
      </c>
      <c r="R3311" s="9" t="s">
        <v>8322</v>
      </c>
      <c r="S3311" t="s">
        <v>8323</v>
      </c>
      <c r="T3311" s="13">
        <f t="shared" si="258"/>
        <v>42628.650208333333</v>
      </c>
      <c r="U3311" s="13">
        <f t="shared" si="259"/>
        <v>42659.650208333333</v>
      </c>
    </row>
    <row r="3312" spans="1:21" ht="29" x14ac:dyDescent="0.3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>
        <f t="shared" si="255"/>
        <v>100.07692307692308</v>
      </c>
      <c r="P3312">
        <f t="shared" si="256"/>
        <v>101</v>
      </c>
      <c r="Q3312" s="16">
        <f t="shared" si="257"/>
        <v>209.83870967741936</v>
      </c>
      <c r="R3312" s="9" t="s">
        <v>8322</v>
      </c>
      <c r="S3312" t="s">
        <v>8323</v>
      </c>
      <c r="T3312" s="13">
        <f t="shared" si="258"/>
        <v>42253.928530092591</v>
      </c>
      <c r="U3312" s="13">
        <f t="shared" si="259"/>
        <v>42283.928530092591</v>
      </c>
    </row>
    <row r="3313" spans="1:21" ht="43.5" x14ac:dyDescent="0.3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>
        <f t="shared" si="255"/>
        <v>109.84</v>
      </c>
      <c r="P3313">
        <f t="shared" si="256"/>
        <v>110</v>
      </c>
      <c r="Q3313" s="16">
        <f t="shared" si="257"/>
        <v>61.022222222222226</v>
      </c>
      <c r="R3313" s="9" t="s">
        <v>8322</v>
      </c>
      <c r="S3313" t="s">
        <v>8323</v>
      </c>
      <c r="T3313" s="13">
        <f t="shared" si="258"/>
        <v>42264.29178240741</v>
      </c>
      <c r="U3313" s="13">
        <f t="shared" si="259"/>
        <v>42294.29178240741</v>
      </c>
    </row>
    <row r="3314" spans="1:21" ht="43.5" x14ac:dyDescent="0.3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>
        <f t="shared" si="255"/>
        <v>100.03999999999999</v>
      </c>
      <c r="P3314">
        <f t="shared" si="256"/>
        <v>101</v>
      </c>
      <c r="Q3314" s="16">
        <f t="shared" si="257"/>
        <v>61</v>
      </c>
      <c r="R3314" s="9" t="s">
        <v>8322</v>
      </c>
      <c r="S3314" t="s">
        <v>8323</v>
      </c>
      <c r="T3314" s="13">
        <f t="shared" si="258"/>
        <v>42664.809560185182</v>
      </c>
      <c r="U3314" s="13">
        <f t="shared" si="259"/>
        <v>42685.916666666672</v>
      </c>
    </row>
    <row r="3315" spans="1:21" ht="43.5" x14ac:dyDescent="0.3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>
        <f t="shared" si="255"/>
        <v>116.05000000000001</v>
      </c>
      <c r="P3315">
        <f t="shared" si="256"/>
        <v>117</v>
      </c>
      <c r="Q3315" s="16">
        <f t="shared" si="257"/>
        <v>80.034482758620683</v>
      </c>
      <c r="R3315" s="9" t="s">
        <v>8322</v>
      </c>
      <c r="S3315" t="s">
        <v>8323</v>
      </c>
      <c r="T3315" s="13">
        <f t="shared" si="258"/>
        <v>42382.244409722218</v>
      </c>
      <c r="U3315" s="13">
        <f t="shared" si="259"/>
        <v>42396.041666666672</v>
      </c>
    </row>
    <row r="3316" spans="1:21" ht="43.5" x14ac:dyDescent="0.3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>
        <f t="shared" si="255"/>
        <v>210.75</v>
      </c>
      <c r="P3316">
        <f t="shared" si="256"/>
        <v>211</v>
      </c>
      <c r="Q3316" s="16">
        <f t="shared" si="257"/>
        <v>29.068965517241381</v>
      </c>
      <c r="R3316" s="9" t="s">
        <v>8322</v>
      </c>
      <c r="S3316" t="s">
        <v>8323</v>
      </c>
      <c r="T3316" s="13">
        <f t="shared" si="258"/>
        <v>42105.267488425925</v>
      </c>
      <c r="U3316" s="13">
        <f t="shared" si="259"/>
        <v>42132.836805555555</v>
      </c>
    </row>
    <row r="3317" spans="1:21" ht="43.5" x14ac:dyDescent="0.3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>
        <f t="shared" si="255"/>
        <v>110.00000000000001</v>
      </c>
      <c r="P3317">
        <f t="shared" si="256"/>
        <v>110</v>
      </c>
      <c r="Q3317" s="16">
        <f t="shared" si="257"/>
        <v>49.438202247191015</v>
      </c>
      <c r="R3317" s="9" t="s">
        <v>8322</v>
      </c>
      <c r="S3317" t="s">
        <v>8323</v>
      </c>
      <c r="T3317" s="13">
        <f t="shared" si="258"/>
        <v>42466.303715277783</v>
      </c>
      <c r="U3317" s="13">
        <f t="shared" si="259"/>
        <v>42496.303715277783</v>
      </c>
    </row>
    <row r="3318" spans="1:21" ht="72.5" x14ac:dyDescent="0.3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>
        <f t="shared" si="255"/>
        <v>100.08673425918037</v>
      </c>
      <c r="P3318">
        <f t="shared" si="256"/>
        <v>101</v>
      </c>
      <c r="Q3318" s="16">
        <f t="shared" si="257"/>
        <v>93.977440000000001</v>
      </c>
      <c r="R3318" s="9" t="s">
        <v>8322</v>
      </c>
      <c r="S3318" t="s">
        <v>8323</v>
      </c>
      <c r="T3318" s="13">
        <f t="shared" si="258"/>
        <v>41826.871238425927</v>
      </c>
      <c r="U3318" s="13">
        <f t="shared" si="259"/>
        <v>41859.57916666667</v>
      </c>
    </row>
    <row r="3319" spans="1:21" ht="43.5" x14ac:dyDescent="0.3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>
        <f t="shared" si="255"/>
        <v>106.19047619047619</v>
      </c>
      <c r="P3319">
        <f t="shared" si="256"/>
        <v>107</v>
      </c>
      <c r="Q3319" s="16">
        <f t="shared" si="257"/>
        <v>61.944444444444443</v>
      </c>
      <c r="R3319" s="9" t="s">
        <v>8322</v>
      </c>
      <c r="S3319" t="s">
        <v>8323</v>
      </c>
      <c r="T3319" s="13">
        <f t="shared" si="258"/>
        <v>42499.039629629624</v>
      </c>
      <c r="U3319" s="13">
        <f t="shared" si="259"/>
        <v>42529.039629629624</v>
      </c>
    </row>
    <row r="3320" spans="1:21" ht="29" x14ac:dyDescent="0.3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>
        <f t="shared" si="255"/>
        <v>125.6</v>
      </c>
      <c r="P3320">
        <f t="shared" si="256"/>
        <v>126</v>
      </c>
      <c r="Q3320" s="16">
        <f t="shared" si="257"/>
        <v>78.5</v>
      </c>
      <c r="R3320" s="9" t="s">
        <v>8322</v>
      </c>
      <c r="S3320" t="s">
        <v>8323</v>
      </c>
      <c r="T3320" s="13">
        <f t="shared" si="258"/>
        <v>42431.302002314813</v>
      </c>
      <c r="U3320" s="13">
        <f t="shared" si="259"/>
        <v>42471.104166666672</v>
      </c>
    </row>
    <row r="3321" spans="1:21" ht="58" x14ac:dyDescent="0.3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>
        <f t="shared" si="255"/>
        <v>108</v>
      </c>
      <c r="P3321">
        <f t="shared" si="256"/>
        <v>108</v>
      </c>
      <c r="Q3321" s="16">
        <f t="shared" si="257"/>
        <v>33.75</v>
      </c>
      <c r="R3321" s="9" t="s">
        <v>8322</v>
      </c>
      <c r="S3321" t="s">
        <v>8323</v>
      </c>
      <c r="T3321" s="13">
        <f t="shared" si="258"/>
        <v>41990.585486111115</v>
      </c>
      <c r="U3321" s="13">
        <f t="shared" si="259"/>
        <v>42035.585486111115</v>
      </c>
    </row>
    <row r="3322" spans="1:21" ht="43.5" x14ac:dyDescent="0.3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>
        <f t="shared" si="255"/>
        <v>101</v>
      </c>
      <c r="P3322">
        <f t="shared" si="256"/>
        <v>101</v>
      </c>
      <c r="Q3322" s="16">
        <f t="shared" si="257"/>
        <v>66.44736842105263</v>
      </c>
      <c r="R3322" s="9" t="s">
        <v>8322</v>
      </c>
      <c r="S3322" t="s">
        <v>8323</v>
      </c>
      <c r="T3322" s="13">
        <f t="shared" si="258"/>
        <v>42513.045798611114</v>
      </c>
      <c r="U3322" s="13">
        <f t="shared" si="259"/>
        <v>42543.045798611114</v>
      </c>
    </row>
    <row r="3323" spans="1:21" ht="58" x14ac:dyDescent="0.3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>
        <f t="shared" si="255"/>
        <v>107.4</v>
      </c>
      <c r="P3323">
        <f t="shared" si="256"/>
        <v>108</v>
      </c>
      <c r="Q3323" s="16">
        <f t="shared" si="257"/>
        <v>35.799999999999997</v>
      </c>
      <c r="R3323" s="9" t="s">
        <v>8322</v>
      </c>
      <c r="S3323" t="s">
        <v>8323</v>
      </c>
      <c r="T3323" s="13">
        <f t="shared" si="258"/>
        <v>41914.100289351853</v>
      </c>
      <c r="U3323" s="13">
        <f t="shared" si="259"/>
        <v>41928.165972222225</v>
      </c>
    </row>
    <row r="3324" spans="1:21" ht="43.5" x14ac:dyDescent="0.3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>
        <f t="shared" si="255"/>
        <v>101.51515151515152</v>
      </c>
      <c r="P3324">
        <f t="shared" si="256"/>
        <v>102</v>
      </c>
      <c r="Q3324" s="16">
        <f t="shared" si="257"/>
        <v>145.65217391304347</v>
      </c>
      <c r="R3324" s="9" t="s">
        <v>8322</v>
      </c>
      <c r="S3324" t="s">
        <v>8323</v>
      </c>
      <c r="T3324" s="13">
        <f t="shared" si="258"/>
        <v>42521.010370370372</v>
      </c>
      <c r="U3324" s="13">
        <f t="shared" si="259"/>
        <v>42543.163194444445</v>
      </c>
    </row>
    <row r="3325" spans="1:21" ht="43.5" x14ac:dyDescent="0.3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>
        <f t="shared" si="255"/>
        <v>125.89999999999999</v>
      </c>
      <c r="P3325">
        <f t="shared" si="256"/>
        <v>126</v>
      </c>
      <c r="Q3325" s="16">
        <f t="shared" si="257"/>
        <v>25.693877551020407</v>
      </c>
      <c r="R3325" s="9" t="s">
        <v>8322</v>
      </c>
      <c r="S3325" t="s">
        <v>8323</v>
      </c>
      <c r="T3325" s="13">
        <f t="shared" si="258"/>
        <v>42608.36583333333</v>
      </c>
      <c r="U3325" s="13">
        <f t="shared" si="259"/>
        <v>42638.36583333333</v>
      </c>
    </row>
    <row r="3326" spans="1:21" ht="43.5" x14ac:dyDescent="0.3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>
        <f t="shared" si="255"/>
        <v>101.66666666666666</v>
      </c>
      <c r="P3326">
        <f t="shared" si="256"/>
        <v>102</v>
      </c>
      <c r="Q3326" s="16">
        <f t="shared" si="257"/>
        <v>152.5</v>
      </c>
      <c r="R3326" s="9" t="s">
        <v>8322</v>
      </c>
      <c r="S3326" t="s">
        <v>8323</v>
      </c>
      <c r="T3326" s="13">
        <f t="shared" si="258"/>
        <v>42512.58321759259</v>
      </c>
      <c r="U3326" s="13">
        <f t="shared" si="259"/>
        <v>42526.58321759259</v>
      </c>
    </row>
    <row r="3327" spans="1:21" ht="43.5" x14ac:dyDescent="0.3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>
        <f t="shared" si="255"/>
        <v>112.5</v>
      </c>
      <c r="P3327">
        <f t="shared" si="256"/>
        <v>113</v>
      </c>
      <c r="Q3327" s="16">
        <f t="shared" si="257"/>
        <v>30</v>
      </c>
      <c r="R3327" s="9" t="s">
        <v>8322</v>
      </c>
      <c r="S3327" t="s">
        <v>8323</v>
      </c>
      <c r="T3327" s="13">
        <f t="shared" si="258"/>
        <v>42064.785613425927</v>
      </c>
      <c r="U3327" s="13">
        <f t="shared" si="259"/>
        <v>42099.743946759263</v>
      </c>
    </row>
    <row r="3328" spans="1:21" ht="43.5" x14ac:dyDescent="0.3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>
        <f t="shared" si="255"/>
        <v>101.375</v>
      </c>
      <c r="P3328">
        <f t="shared" si="256"/>
        <v>102</v>
      </c>
      <c r="Q3328" s="16">
        <f t="shared" si="257"/>
        <v>142.28070175438597</v>
      </c>
      <c r="R3328" s="9" t="s">
        <v>8322</v>
      </c>
      <c r="S3328" t="s">
        <v>8323</v>
      </c>
      <c r="T3328" s="13">
        <f t="shared" si="258"/>
        <v>42041.714178240742</v>
      </c>
      <c r="U3328" s="13">
        <f t="shared" si="259"/>
        <v>42071.67251157407</v>
      </c>
    </row>
    <row r="3329" spans="1:21" ht="43.5" x14ac:dyDescent="0.3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>
        <f t="shared" si="255"/>
        <v>101.25</v>
      </c>
      <c r="P3329">
        <f t="shared" si="256"/>
        <v>102</v>
      </c>
      <c r="Q3329" s="16">
        <f t="shared" si="257"/>
        <v>24.545454545454547</v>
      </c>
      <c r="R3329" s="9" t="s">
        <v>8322</v>
      </c>
      <c r="S3329" t="s">
        <v>8323</v>
      </c>
      <c r="T3329" s="13">
        <f t="shared" si="258"/>
        <v>42468.374606481477</v>
      </c>
      <c r="U3329" s="13">
        <f t="shared" si="259"/>
        <v>42498.374606481477</v>
      </c>
    </row>
    <row r="3330" spans="1:21" ht="43.5" x14ac:dyDescent="0.3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>
        <f t="shared" si="255"/>
        <v>146.38888888888889</v>
      </c>
      <c r="P3330">
        <f t="shared" si="256"/>
        <v>147</v>
      </c>
      <c r="Q3330" s="16">
        <f t="shared" si="257"/>
        <v>292.77777777777777</v>
      </c>
      <c r="R3330" s="9" t="s">
        <v>8322</v>
      </c>
      <c r="S3330" t="s">
        <v>8323</v>
      </c>
      <c r="T3330" s="13">
        <f t="shared" si="258"/>
        <v>41822.57503472222</v>
      </c>
      <c r="U3330" s="13">
        <f t="shared" si="259"/>
        <v>41825.041666666664</v>
      </c>
    </row>
    <row r="3331" spans="1:21" ht="43.5" x14ac:dyDescent="0.3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>
        <f t="shared" ref="O3331:O3394" si="260">((E3331)/(D3331))*100</f>
        <v>116.8</v>
      </c>
      <c r="P3331">
        <f t="shared" ref="P3331:P3394" si="261">ROUNDUP(O3331,0)</f>
        <v>117</v>
      </c>
      <c r="Q3331" s="16">
        <f t="shared" ref="Q3331:Q3394" si="262">E3331/L3331</f>
        <v>44.92307692307692</v>
      </c>
      <c r="R3331" s="9" t="s">
        <v>8322</v>
      </c>
      <c r="S3331" t="s">
        <v>8323</v>
      </c>
      <c r="T3331" s="13">
        <f t="shared" ref="T3331:T3394" si="263">(((J3331/60)/60)/24)+DATE(1970,1,1)</f>
        <v>41837.323009259257</v>
      </c>
      <c r="U3331" s="13">
        <f t="shared" ref="U3331:U3394" si="264">(((I3331/60)/60)/24)+DATE(1970,1,1)</f>
        <v>41847.958333333336</v>
      </c>
    </row>
    <row r="3332" spans="1:21" ht="43.5" x14ac:dyDescent="0.3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>
        <f t="shared" si="260"/>
        <v>106.26666666666667</v>
      </c>
      <c r="P3332">
        <f t="shared" si="261"/>
        <v>107</v>
      </c>
      <c r="Q3332" s="16">
        <f t="shared" si="262"/>
        <v>23.10144927536232</v>
      </c>
      <c r="R3332" s="9" t="s">
        <v>8322</v>
      </c>
      <c r="S3332" t="s">
        <v>8323</v>
      </c>
      <c r="T3332" s="13">
        <f t="shared" si="263"/>
        <v>42065.887361111112</v>
      </c>
      <c r="U3332" s="13">
        <f t="shared" si="264"/>
        <v>42095.845694444448</v>
      </c>
    </row>
    <row r="3333" spans="1:21" ht="43.5" x14ac:dyDescent="0.3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>
        <f t="shared" si="260"/>
        <v>104.52</v>
      </c>
      <c r="P3333">
        <f t="shared" si="261"/>
        <v>105</v>
      </c>
      <c r="Q3333" s="16">
        <f t="shared" si="262"/>
        <v>80.400000000000006</v>
      </c>
      <c r="R3333" s="9" t="s">
        <v>8322</v>
      </c>
      <c r="S3333" t="s">
        <v>8323</v>
      </c>
      <c r="T3333" s="13">
        <f t="shared" si="263"/>
        <v>42248.697754629626</v>
      </c>
      <c r="U3333" s="13">
        <f t="shared" si="264"/>
        <v>42283.697754629626</v>
      </c>
    </row>
    <row r="3334" spans="1:21" ht="43.5" x14ac:dyDescent="0.3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>
        <f t="shared" si="260"/>
        <v>100</v>
      </c>
      <c r="P3334">
        <f t="shared" si="261"/>
        <v>100</v>
      </c>
      <c r="Q3334" s="16">
        <f t="shared" si="262"/>
        <v>72.289156626506028</v>
      </c>
      <c r="R3334" s="9" t="s">
        <v>8322</v>
      </c>
      <c r="S3334" t="s">
        <v>8323</v>
      </c>
      <c r="T3334" s="13">
        <f t="shared" si="263"/>
        <v>41809.860300925924</v>
      </c>
      <c r="U3334" s="13">
        <f t="shared" si="264"/>
        <v>41839.860300925924</v>
      </c>
    </row>
    <row r="3335" spans="1:21" ht="43.5" x14ac:dyDescent="0.3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>
        <f t="shared" si="260"/>
        <v>104.57142857142858</v>
      </c>
      <c r="P3335">
        <f t="shared" si="261"/>
        <v>105</v>
      </c>
      <c r="Q3335" s="16">
        <f t="shared" si="262"/>
        <v>32.972972972972975</v>
      </c>
      <c r="R3335" s="9" t="s">
        <v>8322</v>
      </c>
      <c r="S3335" t="s">
        <v>8323</v>
      </c>
      <c r="T3335" s="13">
        <f t="shared" si="263"/>
        <v>42148.676851851851</v>
      </c>
      <c r="U3335" s="13">
        <f t="shared" si="264"/>
        <v>42170.676851851851</v>
      </c>
    </row>
    <row r="3336" spans="1:21" ht="29" x14ac:dyDescent="0.3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>
        <f t="shared" si="260"/>
        <v>138.62051149573753</v>
      </c>
      <c r="P3336">
        <f t="shared" si="261"/>
        <v>139</v>
      </c>
      <c r="Q3336" s="16">
        <f t="shared" si="262"/>
        <v>116.65217391304348</v>
      </c>
      <c r="R3336" s="9" t="s">
        <v>8322</v>
      </c>
      <c r="S3336" t="s">
        <v>8323</v>
      </c>
      <c r="T3336" s="13">
        <f t="shared" si="263"/>
        <v>42185.521087962959</v>
      </c>
      <c r="U3336" s="13">
        <f t="shared" si="264"/>
        <v>42215.521087962959</v>
      </c>
    </row>
    <row r="3337" spans="1:21" ht="58" x14ac:dyDescent="0.3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>
        <f t="shared" si="260"/>
        <v>100.32000000000001</v>
      </c>
      <c r="P3337">
        <f t="shared" si="261"/>
        <v>101</v>
      </c>
      <c r="Q3337" s="16">
        <f t="shared" si="262"/>
        <v>79.61904761904762</v>
      </c>
      <c r="R3337" s="9" t="s">
        <v>8322</v>
      </c>
      <c r="S3337" t="s">
        <v>8323</v>
      </c>
      <c r="T3337" s="13">
        <f t="shared" si="263"/>
        <v>41827.674143518518</v>
      </c>
      <c r="U3337" s="13">
        <f t="shared" si="264"/>
        <v>41854.958333333336</v>
      </c>
    </row>
    <row r="3338" spans="1:21" ht="43.5" x14ac:dyDescent="0.3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>
        <f t="shared" si="260"/>
        <v>100</v>
      </c>
      <c r="P3338">
        <f t="shared" si="261"/>
        <v>100</v>
      </c>
      <c r="Q3338" s="16">
        <f t="shared" si="262"/>
        <v>27.777777777777779</v>
      </c>
      <c r="R3338" s="9" t="s">
        <v>8322</v>
      </c>
      <c r="S3338" t="s">
        <v>8323</v>
      </c>
      <c r="T3338" s="13">
        <f t="shared" si="263"/>
        <v>42437.398680555561</v>
      </c>
      <c r="U3338" s="13">
        <f t="shared" si="264"/>
        <v>42465.35701388889</v>
      </c>
    </row>
    <row r="3339" spans="1:21" ht="43.5" x14ac:dyDescent="0.3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>
        <f t="shared" si="260"/>
        <v>110.2</v>
      </c>
      <c r="P3339">
        <f t="shared" si="261"/>
        <v>111</v>
      </c>
      <c r="Q3339" s="16">
        <f t="shared" si="262"/>
        <v>81.029411764705884</v>
      </c>
      <c r="R3339" s="9" t="s">
        <v>8322</v>
      </c>
      <c r="S3339" t="s">
        <v>8323</v>
      </c>
      <c r="T3339" s="13">
        <f t="shared" si="263"/>
        <v>41901.282025462962</v>
      </c>
      <c r="U3339" s="13">
        <f t="shared" si="264"/>
        <v>41922.875</v>
      </c>
    </row>
    <row r="3340" spans="1:21" ht="29" x14ac:dyDescent="0.3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>
        <f t="shared" si="260"/>
        <v>102.18</v>
      </c>
      <c r="P3340">
        <f t="shared" si="261"/>
        <v>103</v>
      </c>
      <c r="Q3340" s="16">
        <f t="shared" si="262"/>
        <v>136.84821428571428</v>
      </c>
      <c r="R3340" s="9" t="s">
        <v>8322</v>
      </c>
      <c r="S3340" t="s">
        <v>8323</v>
      </c>
      <c r="T3340" s="13">
        <f t="shared" si="263"/>
        <v>42769.574999999997</v>
      </c>
      <c r="U3340" s="13">
        <f t="shared" si="264"/>
        <v>42790.574999999997</v>
      </c>
    </row>
    <row r="3341" spans="1:21" ht="43.5" x14ac:dyDescent="0.3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>
        <f t="shared" si="260"/>
        <v>104.35000000000001</v>
      </c>
      <c r="P3341">
        <f t="shared" si="261"/>
        <v>105</v>
      </c>
      <c r="Q3341" s="16">
        <f t="shared" si="262"/>
        <v>177.61702127659575</v>
      </c>
      <c r="R3341" s="9" t="s">
        <v>8322</v>
      </c>
      <c r="S3341" t="s">
        <v>8323</v>
      </c>
      <c r="T3341" s="13">
        <f t="shared" si="263"/>
        <v>42549.665717592594</v>
      </c>
      <c r="U3341" s="13">
        <f t="shared" si="264"/>
        <v>42579.665717592594</v>
      </c>
    </row>
    <row r="3342" spans="1:21" ht="43.5" x14ac:dyDescent="0.3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>
        <f t="shared" si="260"/>
        <v>138.16666666666666</v>
      </c>
      <c r="P3342">
        <f t="shared" si="261"/>
        <v>139</v>
      </c>
      <c r="Q3342" s="16">
        <f t="shared" si="262"/>
        <v>109.07894736842105</v>
      </c>
      <c r="R3342" s="9" t="s">
        <v>8322</v>
      </c>
      <c r="S3342" t="s">
        <v>8323</v>
      </c>
      <c r="T3342" s="13">
        <f t="shared" si="263"/>
        <v>42685.974004629628</v>
      </c>
      <c r="U3342" s="13">
        <f t="shared" si="264"/>
        <v>42710.974004629628</v>
      </c>
    </row>
    <row r="3343" spans="1:21" ht="43.5" x14ac:dyDescent="0.3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>
        <f t="shared" si="260"/>
        <v>100</v>
      </c>
      <c r="P3343">
        <f t="shared" si="261"/>
        <v>100</v>
      </c>
      <c r="Q3343" s="16">
        <f t="shared" si="262"/>
        <v>119.64285714285714</v>
      </c>
      <c r="R3343" s="9" t="s">
        <v>8322</v>
      </c>
      <c r="S3343" t="s">
        <v>8323</v>
      </c>
      <c r="T3343" s="13">
        <f t="shared" si="263"/>
        <v>42510.798854166671</v>
      </c>
      <c r="U3343" s="13">
        <f t="shared" si="264"/>
        <v>42533.708333333328</v>
      </c>
    </row>
    <row r="3344" spans="1:21" ht="43.5" x14ac:dyDescent="0.3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>
        <f t="shared" si="260"/>
        <v>101.66666666666666</v>
      </c>
      <c r="P3344">
        <f t="shared" si="261"/>
        <v>102</v>
      </c>
      <c r="Q3344" s="16">
        <f t="shared" si="262"/>
        <v>78.205128205128204</v>
      </c>
      <c r="R3344" s="9" t="s">
        <v>8322</v>
      </c>
      <c r="S3344" t="s">
        <v>8323</v>
      </c>
      <c r="T3344" s="13">
        <f t="shared" si="263"/>
        <v>42062.296412037031</v>
      </c>
      <c r="U3344" s="13">
        <f t="shared" si="264"/>
        <v>42095.207638888889</v>
      </c>
    </row>
    <row r="3345" spans="1:21" ht="43.5" x14ac:dyDescent="0.3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>
        <f t="shared" si="260"/>
        <v>171.42857142857142</v>
      </c>
      <c r="P3345">
        <f t="shared" si="261"/>
        <v>172</v>
      </c>
      <c r="Q3345" s="16">
        <f t="shared" si="262"/>
        <v>52.173913043478258</v>
      </c>
      <c r="R3345" s="9" t="s">
        <v>8322</v>
      </c>
      <c r="S3345" t="s">
        <v>8323</v>
      </c>
      <c r="T3345" s="13">
        <f t="shared" si="263"/>
        <v>42452.916481481487</v>
      </c>
      <c r="U3345" s="13">
        <f t="shared" si="264"/>
        <v>42473.554166666669</v>
      </c>
    </row>
    <row r="3346" spans="1:21" ht="43.5" x14ac:dyDescent="0.3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>
        <f t="shared" si="260"/>
        <v>101.44444444444444</v>
      </c>
      <c r="P3346">
        <f t="shared" si="261"/>
        <v>102</v>
      </c>
      <c r="Q3346" s="16">
        <f t="shared" si="262"/>
        <v>114.125</v>
      </c>
      <c r="R3346" s="9" t="s">
        <v>8322</v>
      </c>
      <c r="S3346" t="s">
        <v>8323</v>
      </c>
      <c r="T3346" s="13">
        <f t="shared" si="263"/>
        <v>41851.200150462959</v>
      </c>
      <c r="U3346" s="13">
        <f t="shared" si="264"/>
        <v>41881.200150462959</v>
      </c>
    </row>
    <row r="3347" spans="1:21" ht="43.5" x14ac:dyDescent="0.3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>
        <f t="shared" si="260"/>
        <v>130</v>
      </c>
      <c r="P3347">
        <f t="shared" si="261"/>
        <v>130</v>
      </c>
      <c r="Q3347" s="16">
        <f t="shared" si="262"/>
        <v>50</v>
      </c>
      <c r="R3347" s="9" t="s">
        <v>8322</v>
      </c>
      <c r="S3347" t="s">
        <v>8323</v>
      </c>
      <c r="T3347" s="13">
        <f t="shared" si="263"/>
        <v>42053.106111111112</v>
      </c>
      <c r="U3347" s="13">
        <f t="shared" si="264"/>
        <v>42112.025694444441</v>
      </c>
    </row>
    <row r="3348" spans="1:21" ht="43.5" x14ac:dyDescent="0.3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>
        <f t="shared" si="260"/>
        <v>110.00000000000001</v>
      </c>
      <c r="P3348">
        <f t="shared" si="261"/>
        <v>110</v>
      </c>
      <c r="Q3348" s="16">
        <f t="shared" si="262"/>
        <v>91.666666666666671</v>
      </c>
      <c r="R3348" s="9" t="s">
        <v>8322</v>
      </c>
      <c r="S3348" t="s">
        <v>8323</v>
      </c>
      <c r="T3348" s="13">
        <f t="shared" si="263"/>
        <v>42054.024421296301</v>
      </c>
      <c r="U3348" s="13">
        <f t="shared" si="264"/>
        <v>42061.024421296301</v>
      </c>
    </row>
    <row r="3349" spans="1:21" ht="58" x14ac:dyDescent="0.3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>
        <f t="shared" si="260"/>
        <v>119.44999999999999</v>
      </c>
      <c r="P3349">
        <f t="shared" si="261"/>
        <v>120</v>
      </c>
      <c r="Q3349" s="16">
        <f t="shared" si="262"/>
        <v>108.59090909090909</v>
      </c>
      <c r="R3349" s="9" t="s">
        <v>8322</v>
      </c>
      <c r="S3349" t="s">
        <v>8323</v>
      </c>
      <c r="T3349" s="13">
        <f t="shared" si="263"/>
        <v>42484.551550925928</v>
      </c>
      <c r="U3349" s="13">
        <f t="shared" si="264"/>
        <v>42498.875</v>
      </c>
    </row>
    <row r="3350" spans="1:21" ht="43.5" x14ac:dyDescent="0.3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>
        <f t="shared" si="260"/>
        <v>100.2909090909091</v>
      </c>
      <c r="P3350">
        <f t="shared" si="261"/>
        <v>101</v>
      </c>
      <c r="Q3350" s="16">
        <f t="shared" si="262"/>
        <v>69.822784810126578</v>
      </c>
      <c r="R3350" s="9" t="s">
        <v>8322</v>
      </c>
      <c r="S3350" t="s">
        <v>8323</v>
      </c>
      <c r="T3350" s="13">
        <f t="shared" si="263"/>
        <v>42466.558796296296</v>
      </c>
      <c r="U3350" s="13">
        <f t="shared" si="264"/>
        <v>42490.165972222225</v>
      </c>
    </row>
    <row r="3351" spans="1:21" ht="43.5" x14ac:dyDescent="0.3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>
        <f t="shared" si="260"/>
        <v>153.4</v>
      </c>
      <c r="P3351">
        <f t="shared" si="261"/>
        <v>154</v>
      </c>
      <c r="Q3351" s="16">
        <f t="shared" si="262"/>
        <v>109.57142857142857</v>
      </c>
      <c r="R3351" s="9" t="s">
        <v>8322</v>
      </c>
      <c r="S3351" t="s">
        <v>8323</v>
      </c>
      <c r="T3351" s="13">
        <f t="shared" si="263"/>
        <v>42513.110787037032</v>
      </c>
      <c r="U3351" s="13">
        <f t="shared" si="264"/>
        <v>42534.708333333328</v>
      </c>
    </row>
    <row r="3352" spans="1:21" ht="58" x14ac:dyDescent="0.3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>
        <f t="shared" si="260"/>
        <v>104.42857142857143</v>
      </c>
      <c r="P3352">
        <f t="shared" si="261"/>
        <v>105</v>
      </c>
      <c r="Q3352" s="16">
        <f t="shared" si="262"/>
        <v>71.666666666666671</v>
      </c>
      <c r="R3352" s="9" t="s">
        <v>8322</v>
      </c>
      <c r="S3352" t="s">
        <v>8323</v>
      </c>
      <c r="T3352" s="13">
        <f t="shared" si="263"/>
        <v>42302.701516203699</v>
      </c>
      <c r="U3352" s="13">
        <f t="shared" si="264"/>
        <v>42337.958333333328</v>
      </c>
    </row>
    <row r="3353" spans="1:21" ht="58" x14ac:dyDescent="0.3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>
        <f t="shared" si="260"/>
        <v>101.1</v>
      </c>
      <c r="P3353">
        <f t="shared" si="261"/>
        <v>102</v>
      </c>
      <c r="Q3353" s="16">
        <f t="shared" si="262"/>
        <v>93.611111111111114</v>
      </c>
      <c r="R3353" s="9" t="s">
        <v>8322</v>
      </c>
      <c r="S3353" t="s">
        <v>8323</v>
      </c>
      <c r="T3353" s="13">
        <f t="shared" si="263"/>
        <v>41806.395428240743</v>
      </c>
      <c r="U3353" s="13">
        <f t="shared" si="264"/>
        <v>41843.458333333336</v>
      </c>
    </row>
    <row r="3354" spans="1:21" ht="58" x14ac:dyDescent="0.3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>
        <f t="shared" si="260"/>
        <v>107.52</v>
      </c>
      <c r="P3354">
        <f t="shared" si="261"/>
        <v>108</v>
      </c>
      <c r="Q3354" s="16">
        <f t="shared" si="262"/>
        <v>76.8</v>
      </c>
      <c r="R3354" s="9" t="s">
        <v>8322</v>
      </c>
      <c r="S3354" t="s">
        <v>8323</v>
      </c>
      <c r="T3354" s="13">
        <f t="shared" si="263"/>
        <v>42495.992800925931</v>
      </c>
      <c r="U3354" s="13">
        <f t="shared" si="264"/>
        <v>42552.958333333328</v>
      </c>
    </row>
    <row r="3355" spans="1:21" ht="43.5" x14ac:dyDescent="0.3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>
        <f t="shared" si="260"/>
        <v>315</v>
      </c>
      <c r="P3355">
        <f t="shared" si="261"/>
        <v>315</v>
      </c>
      <c r="Q3355" s="16">
        <f t="shared" si="262"/>
        <v>35.795454545454547</v>
      </c>
      <c r="R3355" s="9" t="s">
        <v>8322</v>
      </c>
      <c r="S3355" t="s">
        <v>8323</v>
      </c>
      <c r="T3355" s="13">
        <f t="shared" si="263"/>
        <v>42479.432291666672</v>
      </c>
      <c r="U3355" s="13">
        <f t="shared" si="264"/>
        <v>42492.958333333328</v>
      </c>
    </row>
    <row r="3356" spans="1:21" ht="43.5" x14ac:dyDescent="0.3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>
        <f t="shared" si="260"/>
        <v>101.93333333333334</v>
      </c>
      <c r="P3356">
        <f t="shared" si="261"/>
        <v>102</v>
      </c>
      <c r="Q3356" s="16">
        <f t="shared" si="262"/>
        <v>55.6</v>
      </c>
      <c r="R3356" s="9" t="s">
        <v>8322</v>
      </c>
      <c r="S3356" t="s">
        <v>8323</v>
      </c>
      <c r="T3356" s="13">
        <f t="shared" si="263"/>
        <v>42270.7269212963</v>
      </c>
      <c r="U3356" s="13">
        <f t="shared" si="264"/>
        <v>42306.167361111111</v>
      </c>
    </row>
    <row r="3357" spans="1:21" ht="43.5" x14ac:dyDescent="0.3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>
        <f t="shared" si="260"/>
        <v>126.28571428571429</v>
      </c>
      <c r="P3357">
        <f t="shared" si="261"/>
        <v>127</v>
      </c>
      <c r="Q3357" s="16">
        <f t="shared" si="262"/>
        <v>147.33333333333334</v>
      </c>
      <c r="R3357" s="9" t="s">
        <v>8322</v>
      </c>
      <c r="S3357" t="s">
        <v>8323</v>
      </c>
      <c r="T3357" s="13">
        <f t="shared" si="263"/>
        <v>42489.619525462964</v>
      </c>
      <c r="U3357" s="13">
        <f t="shared" si="264"/>
        <v>42500.470138888893</v>
      </c>
    </row>
    <row r="3358" spans="1:21" ht="43.5" x14ac:dyDescent="0.3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>
        <f t="shared" si="260"/>
        <v>101.4</v>
      </c>
      <c r="P3358">
        <f t="shared" si="261"/>
        <v>102</v>
      </c>
      <c r="Q3358" s="16">
        <f t="shared" si="262"/>
        <v>56.333333333333336</v>
      </c>
      <c r="R3358" s="9" t="s">
        <v>8322</v>
      </c>
      <c r="S3358" t="s">
        <v>8323</v>
      </c>
      <c r="T3358" s="13">
        <f t="shared" si="263"/>
        <v>42536.815648148149</v>
      </c>
      <c r="U3358" s="13">
        <f t="shared" si="264"/>
        <v>42566.815648148149</v>
      </c>
    </row>
    <row r="3359" spans="1:21" ht="43.5" x14ac:dyDescent="0.3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>
        <f t="shared" si="260"/>
        <v>101</v>
      </c>
      <c r="P3359">
        <f t="shared" si="261"/>
        <v>101</v>
      </c>
      <c r="Q3359" s="16">
        <f t="shared" si="262"/>
        <v>96.19047619047619</v>
      </c>
      <c r="R3359" s="9" t="s">
        <v>8322</v>
      </c>
      <c r="S3359" t="s">
        <v>8323</v>
      </c>
      <c r="T3359" s="13">
        <f t="shared" si="263"/>
        <v>41822.417939814812</v>
      </c>
      <c r="U3359" s="13">
        <f t="shared" si="264"/>
        <v>41852.417939814812</v>
      </c>
    </row>
    <row r="3360" spans="1:21" ht="43.5" x14ac:dyDescent="0.3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>
        <f t="shared" si="260"/>
        <v>102.99000000000001</v>
      </c>
      <c r="P3360">
        <f t="shared" si="261"/>
        <v>103</v>
      </c>
      <c r="Q3360" s="16">
        <f t="shared" si="262"/>
        <v>63.574074074074076</v>
      </c>
      <c r="R3360" s="9" t="s">
        <v>8322</v>
      </c>
      <c r="S3360" t="s">
        <v>8323</v>
      </c>
      <c r="T3360" s="13">
        <f t="shared" si="263"/>
        <v>41932.311099537037</v>
      </c>
      <c r="U3360" s="13">
        <f t="shared" si="264"/>
        <v>41962.352766203709</v>
      </c>
    </row>
    <row r="3361" spans="1:21" ht="43.5" x14ac:dyDescent="0.3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>
        <f t="shared" si="260"/>
        <v>106.25</v>
      </c>
      <c r="P3361">
        <f t="shared" si="261"/>
        <v>107</v>
      </c>
      <c r="Q3361" s="16">
        <f t="shared" si="262"/>
        <v>184.78260869565219</v>
      </c>
      <c r="R3361" s="9" t="s">
        <v>8322</v>
      </c>
      <c r="S3361" t="s">
        <v>8323</v>
      </c>
      <c r="T3361" s="13">
        <f t="shared" si="263"/>
        <v>42746.057106481487</v>
      </c>
      <c r="U3361" s="13">
        <f t="shared" si="264"/>
        <v>42791.057106481487</v>
      </c>
    </row>
    <row r="3362" spans="1:21" ht="29" x14ac:dyDescent="0.3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>
        <f t="shared" si="260"/>
        <v>101.37777777777779</v>
      </c>
      <c r="P3362">
        <f t="shared" si="261"/>
        <v>102</v>
      </c>
      <c r="Q3362" s="16">
        <f t="shared" si="262"/>
        <v>126.72222222222223</v>
      </c>
      <c r="R3362" s="9" t="s">
        <v>8322</v>
      </c>
      <c r="S3362" t="s">
        <v>8323</v>
      </c>
      <c r="T3362" s="13">
        <f t="shared" si="263"/>
        <v>42697.082673611112</v>
      </c>
      <c r="U3362" s="13">
        <f t="shared" si="264"/>
        <v>42718.665972222225</v>
      </c>
    </row>
    <row r="3363" spans="1:21" ht="58" x14ac:dyDescent="0.3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>
        <f t="shared" si="260"/>
        <v>113.46000000000001</v>
      </c>
      <c r="P3363">
        <f t="shared" si="261"/>
        <v>114</v>
      </c>
      <c r="Q3363" s="16">
        <f t="shared" si="262"/>
        <v>83.42647058823529</v>
      </c>
      <c r="R3363" s="9" t="s">
        <v>8322</v>
      </c>
      <c r="S3363" t="s">
        <v>8323</v>
      </c>
      <c r="T3363" s="13">
        <f t="shared" si="263"/>
        <v>41866.025347222225</v>
      </c>
      <c r="U3363" s="13">
        <f t="shared" si="264"/>
        <v>41883.665972222225</v>
      </c>
    </row>
    <row r="3364" spans="1:21" ht="43.5" x14ac:dyDescent="0.3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>
        <f t="shared" si="260"/>
        <v>218.00000000000003</v>
      </c>
      <c r="P3364">
        <f t="shared" si="261"/>
        <v>218</v>
      </c>
      <c r="Q3364" s="16">
        <f t="shared" si="262"/>
        <v>54.5</v>
      </c>
      <c r="R3364" s="9" t="s">
        <v>8322</v>
      </c>
      <c r="S3364" t="s">
        <v>8323</v>
      </c>
      <c r="T3364" s="13">
        <f t="shared" si="263"/>
        <v>42056.091631944444</v>
      </c>
      <c r="U3364" s="13">
        <f t="shared" si="264"/>
        <v>42070.204861111109</v>
      </c>
    </row>
    <row r="3365" spans="1:21" ht="43.5" x14ac:dyDescent="0.3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>
        <f t="shared" si="260"/>
        <v>101.41935483870968</v>
      </c>
      <c r="P3365">
        <f t="shared" si="261"/>
        <v>102</v>
      </c>
      <c r="Q3365" s="16">
        <f t="shared" si="262"/>
        <v>302.30769230769232</v>
      </c>
      <c r="R3365" s="9" t="s">
        <v>8322</v>
      </c>
      <c r="S3365" t="s">
        <v>8323</v>
      </c>
      <c r="T3365" s="13">
        <f t="shared" si="263"/>
        <v>41851.771354166667</v>
      </c>
      <c r="U3365" s="13">
        <f t="shared" si="264"/>
        <v>41870.666666666664</v>
      </c>
    </row>
    <row r="3366" spans="1:21" ht="43.5" x14ac:dyDescent="0.3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>
        <f t="shared" si="260"/>
        <v>105.93333333333332</v>
      </c>
      <c r="P3366">
        <f t="shared" si="261"/>
        <v>106</v>
      </c>
      <c r="Q3366" s="16">
        <f t="shared" si="262"/>
        <v>44.138888888888886</v>
      </c>
      <c r="R3366" s="9" t="s">
        <v>8322</v>
      </c>
      <c r="S3366" t="s">
        <v>8323</v>
      </c>
      <c r="T3366" s="13">
        <f t="shared" si="263"/>
        <v>42422.977418981478</v>
      </c>
      <c r="U3366" s="13">
        <f t="shared" si="264"/>
        <v>42444.875</v>
      </c>
    </row>
    <row r="3367" spans="1:21" ht="43.5" x14ac:dyDescent="0.3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>
        <f t="shared" si="260"/>
        <v>104</v>
      </c>
      <c r="P3367">
        <f t="shared" si="261"/>
        <v>104</v>
      </c>
      <c r="Q3367" s="16">
        <f t="shared" si="262"/>
        <v>866.66666666666663</v>
      </c>
      <c r="R3367" s="9" t="s">
        <v>8322</v>
      </c>
      <c r="S3367" t="s">
        <v>8323</v>
      </c>
      <c r="T3367" s="13">
        <f t="shared" si="263"/>
        <v>42321.101759259262</v>
      </c>
      <c r="U3367" s="13">
        <f t="shared" si="264"/>
        <v>42351.101759259262</v>
      </c>
    </row>
    <row r="3368" spans="1:21" ht="43.5" x14ac:dyDescent="0.3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>
        <f t="shared" si="260"/>
        <v>221</v>
      </c>
      <c r="P3368">
        <f t="shared" si="261"/>
        <v>221</v>
      </c>
      <c r="Q3368" s="16">
        <f t="shared" si="262"/>
        <v>61.388888888888886</v>
      </c>
      <c r="R3368" s="9" t="s">
        <v>8322</v>
      </c>
      <c r="S3368" t="s">
        <v>8323</v>
      </c>
      <c r="T3368" s="13">
        <f t="shared" si="263"/>
        <v>42107.067557870367</v>
      </c>
      <c r="U3368" s="13">
        <f t="shared" si="264"/>
        <v>42137.067557870367</v>
      </c>
    </row>
    <row r="3369" spans="1:21" ht="43.5" x14ac:dyDescent="0.3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>
        <f t="shared" si="260"/>
        <v>118.66666666666667</v>
      </c>
      <c r="P3369">
        <f t="shared" si="261"/>
        <v>119</v>
      </c>
      <c r="Q3369" s="16">
        <f t="shared" si="262"/>
        <v>29.666666666666668</v>
      </c>
      <c r="R3369" s="9" t="s">
        <v>8322</v>
      </c>
      <c r="S3369" t="s">
        <v>8323</v>
      </c>
      <c r="T3369" s="13">
        <f t="shared" si="263"/>
        <v>42192.933958333335</v>
      </c>
      <c r="U3369" s="13">
        <f t="shared" si="264"/>
        <v>42217.933958333335</v>
      </c>
    </row>
    <row r="3370" spans="1:21" ht="43.5" x14ac:dyDescent="0.3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>
        <f t="shared" si="260"/>
        <v>104.60000000000001</v>
      </c>
      <c r="P3370">
        <f t="shared" si="261"/>
        <v>105</v>
      </c>
      <c r="Q3370" s="16">
        <f t="shared" si="262"/>
        <v>45.478260869565219</v>
      </c>
      <c r="R3370" s="9" t="s">
        <v>8322</v>
      </c>
      <c r="S3370" t="s">
        <v>8323</v>
      </c>
      <c r="T3370" s="13">
        <f t="shared" si="263"/>
        <v>41969.199756944443</v>
      </c>
      <c r="U3370" s="13">
        <f t="shared" si="264"/>
        <v>42005.208333333328</v>
      </c>
    </row>
    <row r="3371" spans="1:21" ht="43.5" x14ac:dyDescent="0.3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>
        <f t="shared" si="260"/>
        <v>103.89999999999999</v>
      </c>
      <c r="P3371">
        <f t="shared" si="261"/>
        <v>104</v>
      </c>
      <c r="Q3371" s="16">
        <f t="shared" si="262"/>
        <v>96.203703703703709</v>
      </c>
      <c r="R3371" s="9" t="s">
        <v>8322</v>
      </c>
      <c r="S3371" t="s">
        <v>8323</v>
      </c>
      <c r="T3371" s="13">
        <f t="shared" si="263"/>
        <v>42690.041435185187</v>
      </c>
      <c r="U3371" s="13">
        <f t="shared" si="264"/>
        <v>42750.041435185187</v>
      </c>
    </row>
    <row r="3372" spans="1:21" ht="29" x14ac:dyDescent="0.3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>
        <f t="shared" si="260"/>
        <v>117.73333333333333</v>
      </c>
      <c r="P3372">
        <f t="shared" si="261"/>
        <v>118</v>
      </c>
      <c r="Q3372" s="16">
        <f t="shared" si="262"/>
        <v>67.92307692307692</v>
      </c>
      <c r="R3372" s="9" t="s">
        <v>8322</v>
      </c>
      <c r="S3372" t="s">
        <v>8323</v>
      </c>
      <c r="T3372" s="13">
        <f t="shared" si="263"/>
        <v>42690.334317129629</v>
      </c>
      <c r="U3372" s="13">
        <f t="shared" si="264"/>
        <v>42721.333333333328</v>
      </c>
    </row>
    <row r="3373" spans="1:21" ht="29" x14ac:dyDescent="0.3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>
        <f t="shared" si="260"/>
        <v>138.5</v>
      </c>
      <c r="P3373">
        <f t="shared" si="261"/>
        <v>139</v>
      </c>
      <c r="Q3373" s="16">
        <f t="shared" si="262"/>
        <v>30.777777777777779</v>
      </c>
      <c r="R3373" s="9" t="s">
        <v>8322</v>
      </c>
      <c r="S3373" t="s">
        <v>8323</v>
      </c>
      <c r="T3373" s="13">
        <f t="shared" si="263"/>
        <v>42312.874594907407</v>
      </c>
      <c r="U3373" s="13">
        <f t="shared" si="264"/>
        <v>42340.874594907407</v>
      </c>
    </row>
    <row r="3374" spans="1:21" ht="43.5" x14ac:dyDescent="0.3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>
        <f t="shared" si="260"/>
        <v>103.49999999999999</v>
      </c>
      <c r="P3374">
        <f t="shared" si="261"/>
        <v>104</v>
      </c>
      <c r="Q3374" s="16">
        <f t="shared" si="262"/>
        <v>38.333333333333336</v>
      </c>
      <c r="R3374" s="9" t="s">
        <v>8322</v>
      </c>
      <c r="S3374" t="s">
        <v>8323</v>
      </c>
      <c r="T3374" s="13">
        <f t="shared" si="263"/>
        <v>41855.548101851848</v>
      </c>
      <c r="U3374" s="13">
        <f t="shared" si="264"/>
        <v>41876.207638888889</v>
      </c>
    </row>
    <row r="3375" spans="1:21" ht="43.5" x14ac:dyDescent="0.3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>
        <f t="shared" si="260"/>
        <v>100.25</v>
      </c>
      <c r="P3375">
        <f t="shared" si="261"/>
        <v>101</v>
      </c>
      <c r="Q3375" s="16">
        <f t="shared" si="262"/>
        <v>66.833333333333329</v>
      </c>
      <c r="R3375" s="9" t="s">
        <v>8322</v>
      </c>
      <c r="S3375" t="s">
        <v>8323</v>
      </c>
      <c r="T3375" s="13">
        <f t="shared" si="263"/>
        <v>42179.854629629626</v>
      </c>
      <c r="U3375" s="13">
        <f t="shared" si="264"/>
        <v>42203.666666666672</v>
      </c>
    </row>
    <row r="3376" spans="1:21" ht="43.5" x14ac:dyDescent="0.3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>
        <f t="shared" si="260"/>
        <v>106.57142857142856</v>
      </c>
      <c r="P3376">
        <f t="shared" si="261"/>
        <v>107</v>
      </c>
      <c r="Q3376" s="16">
        <f t="shared" si="262"/>
        <v>71.730769230769226</v>
      </c>
      <c r="R3376" s="9" t="s">
        <v>8322</v>
      </c>
      <c r="S3376" t="s">
        <v>8323</v>
      </c>
      <c r="T3376" s="13">
        <f t="shared" si="263"/>
        <v>42275.731666666667</v>
      </c>
      <c r="U3376" s="13">
        <f t="shared" si="264"/>
        <v>42305.731666666667</v>
      </c>
    </row>
    <row r="3377" spans="1:21" ht="43.5" x14ac:dyDescent="0.3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>
        <f t="shared" si="260"/>
        <v>100</v>
      </c>
      <c r="P3377">
        <f t="shared" si="261"/>
        <v>100</v>
      </c>
      <c r="Q3377" s="16">
        <f t="shared" si="262"/>
        <v>176.47058823529412</v>
      </c>
      <c r="R3377" s="9" t="s">
        <v>8322</v>
      </c>
      <c r="S3377" t="s">
        <v>8323</v>
      </c>
      <c r="T3377" s="13">
        <f t="shared" si="263"/>
        <v>41765.610798611109</v>
      </c>
      <c r="U3377" s="13">
        <f t="shared" si="264"/>
        <v>41777.610798611109</v>
      </c>
    </row>
    <row r="3378" spans="1:21" ht="43.5" x14ac:dyDescent="0.3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>
        <f t="shared" si="260"/>
        <v>100.01249999999999</v>
      </c>
      <c r="P3378">
        <f t="shared" si="261"/>
        <v>101</v>
      </c>
      <c r="Q3378" s="16">
        <f t="shared" si="262"/>
        <v>421.10526315789474</v>
      </c>
      <c r="R3378" s="9" t="s">
        <v>8322</v>
      </c>
      <c r="S3378" t="s">
        <v>8323</v>
      </c>
      <c r="T3378" s="13">
        <f t="shared" si="263"/>
        <v>42059.701319444444</v>
      </c>
      <c r="U3378" s="13">
        <f t="shared" si="264"/>
        <v>42119.659652777773</v>
      </c>
    </row>
    <row r="3379" spans="1:21" ht="43.5" x14ac:dyDescent="0.3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>
        <f t="shared" si="260"/>
        <v>101.05</v>
      </c>
      <c r="P3379">
        <f t="shared" si="261"/>
        <v>102</v>
      </c>
      <c r="Q3379" s="16">
        <f t="shared" si="262"/>
        <v>104.98701298701299</v>
      </c>
      <c r="R3379" s="9" t="s">
        <v>8322</v>
      </c>
      <c r="S3379" t="s">
        <v>8323</v>
      </c>
      <c r="T3379" s="13">
        <f t="shared" si="263"/>
        <v>42053.732627314821</v>
      </c>
      <c r="U3379" s="13">
        <f t="shared" si="264"/>
        <v>42083.705555555556</v>
      </c>
    </row>
    <row r="3380" spans="1:21" ht="43.5" x14ac:dyDescent="0.3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>
        <f t="shared" si="260"/>
        <v>107.63636363636364</v>
      </c>
      <c r="P3380">
        <f t="shared" si="261"/>
        <v>108</v>
      </c>
      <c r="Q3380" s="16">
        <f t="shared" si="262"/>
        <v>28.19047619047619</v>
      </c>
      <c r="R3380" s="9" t="s">
        <v>8322</v>
      </c>
      <c r="S3380" t="s">
        <v>8323</v>
      </c>
      <c r="T3380" s="13">
        <f t="shared" si="263"/>
        <v>41858.355393518519</v>
      </c>
      <c r="U3380" s="13">
        <f t="shared" si="264"/>
        <v>41882.547222222223</v>
      </c>
    </row>
    <row r="3381" spans="1:21" ht="58" x14ac:dyDescent="0.3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>
        <f t="shared" si="260"/>
        <v>103.64999999999999</v>
      </c>
      <c r="P3381">
        <f t="shared" si="261"/>
        <v>104</v>
      </c>
      <c r="Q3381" s="16">
        <f t="shared" si="262"/>
        <v>54.55263157894737</v>
      </c>
      <c r="R3381" s="9" t="s">
        <v>8322</v>
      </c>
      <c r="S3381" t="s">
        <v>8323</v>
      </c>
      <c r="T3381" s="13">
        <f t="shared" si="263"/>
        <v>42225.513888888891</v>
      </c>
      <c r="U3381" s="13">
        <f t="shared" si="264"/>
        <v>42242.958333333328</v>
      </c>
    </row>
    <row r="3382" spans="1:21" ht="58" x14ac:dyDescent="0.3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>
        <f t="shared" si="260"/>
        <v>104.43333333333334</v>
      </c>
      <c r="P3382">
        <f t="shared" si="261"/>
        <v>105</v>
      </c>
      <c r="Q3382" s="16">
        <f t="shared" si="262"/>
        <v>111.89285714285714</v>
      </c>
      <c r="R3382" s="9" t="s">
        <v>8322</v>
      </c>
      <c r="S3382" t="s">
        <v>8323</v>
      </c>
      <c r="T3382" s="13">
        <f t="shared" si="263"/>
        <v>41937.95344907407</v>
      </c>
      <c r="U3382" s="13">
        <f t="shared" si="264"/>
        <v>41972.995115740734</v>
      </c>
    </row>
    <row r="3383" spans="1:21" ht="43.5" x14ac:dyDescent="0.3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>
        <f t="shared" si="260"/>
        <v>102.25</v>
      </c>
      <c r="P3383">
        <f t="shared" si="261"/>
        <v>103</v>
      </c>
      <c r="Q3383" s="16">
        <f t="shared" si="262"/>
        <v>85.208333333333329</v>
      </c>
      <c r="R3383" s="9" t="s">
        <v>8322</v>
      </c>
      <c r="S3383" t="s">
        <v>8323</v>
      </c>
      <c r="T3383" s="13">
        <f t="shared" si="263"/>
        <v>42044.184988425928</v>
      </c>
      <c r="U3383" s="13">
        <f t="shared" si="264"/>
        <v>42074.143321759257</v>
      </c>
    </row>
    <row r="3384" spans="1:21" ht="58" x14ac:dyDescent="0.3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>
        <f t="shared" si="260"/>
        <v>100.74285714285713</v>
      </c>
      <c r="P3384">
        <f t="shared" si="261"/>
        <v>101</v>
      </c>
      <c r="Q3384" s="16">
        <f t="shared" si="262"/>
        <v>76.652173913043484</v>
      </c>
      <c r="R3384" s="9" t="s">
        <v>8322</v>
      </c>
      <c r="S3384" t="s">
        <v>8323</v>
      </c>
      <c r="T3384" s="13">
        <f t="shared" si="263"/>
        <v>42559.431203703702</v>
      </c>
      <c r="U3384" s="13">
        <f t="shared" si="264"/>
        <v>42583.957638888889</v>
      </c>
    </row>
    <row r="3385" spans="1:21" ht="43.5" x14ac:dyDescent="0.3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>
        <f t="shared" si="260"/>
        <v>111.71428571428572</v>
      </c>
      <c r="P3385">
        <f t="shared" si="261"/>
        <v>112</v>
      </c>
      <c r="Q3385" s="16">
        <f t="shared" si="262"/>
        <v>65.166666666666671</v>
      </c>
      <c r="R3385" s="9" t="s">
        <v>8322</v>
      </c>
      <c r="S3385" t="s">
        <v>8323</v>
      </c>
      <c r="T3385" s="13">
        <f t="shared" si="263"/>
        <v>42524.782638888893</v>
      </c>
      <c r="U3385" s="13">
        <f t="shared" si="264"/>
        <v>42544.782638888893</v>
      </c>
    </row>
    <row r="3386" spans="1:21" ht="43.5" x14ac:dyDescent="0.3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>
        <f t="shared" si="260"/>
        <v>100.01100000000001</v>
      </c>
      <c r="P3386">
        <f t="shared" si="261"/>
        <v>101</v>
      </c>
      <c r="Q3386" s="16">
        <f t="shared" si="262"/>
        <v>93.760312499999998</v>
      </c>
      <c r="R3386" s="9" t="s">
        <v>8322</v>
      </c>
      <c r="S3386" t="s">
        <v>8323</v>
      </c>
      <c r="T3386" s="13">
        <f t="shared" si="263"/>
        <v>42292.087592592594</v>
      </c>
      <c r="U3386" s="13">
        <f t="shared" si="264"/>
        <v>42329.125</v>
      </c>
    </row>
    <row r="3387" spans="1:21" ht="58" x14ac:dyDescent="0.3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>
        <f t="shared" si="260"/>
        <v>100</v>
      </c>
      <c r="P3387">
        <f t="shared" si="261"/>
        <v>100</v>
      </c>
      <c r="Q3387" s="16">
        <f t="shared" si="262"/>
        <v>133.33333333333334</v>
      </c>
      <c r="R3387" s="9" t="s">
        <v>8322</v>
      </c>
      <c r="S3387" t="s">
        <v>8323</v>
      </c>
      <c r="T3387" s="13">
        <f t="shared" si="263"/>
        <v>41953.8675</v>
      </c>
      <c r="U3387" s="13">
        <f t="shared" si="264"/>
        <v>41983.8675</v>
      </c>
    </row>
    <row r="3388" spans="1:21" ht="58" x14ac:dyDescent="0.3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>
        <f t="shared" si="260"/>
        <v>105</v>
      </c>
      <c r="P3388">
        <f t="shared" si="261"/>
        <v>105</v>
      </c>
      <c r="Q3388" s="16">
        <f t="shared" si="262"/>
        <v>51.219512195121951</v>
      </c>
      <c r="R3388" s="9" t="s">
        <v>8322</v>
      </c>
      <c r="S3388" t="s">
        <v>8323</v>
      </c>
      <c r="T3388" s="13">
        <f t="shared" si="263"/>
        <v>41946.644745370373</v>
      </c>
      <c r="U3388" s="13">
        <f t="shared" si="264"/>
        <v>41976.644745370373</v>
      </c>
    </row>
    <row r="3389" spans="1:21" ht="58" x14ac:dyDescent="0.3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>
        <f t="shared" si="260"/>
        <v>116.86666666666667</v>
      </c>
      <c r="P3389">
        <f t="shared" si="261"/>
        <v>117</v>
      </c>
      <c r="Q3389" s="16">
        <f t="shared" si="262"/>
        <v>100.17142857142858</v>
      </c>
      <c r="R3389" s="9" t="s">
        <v>8322</v>
      </c>
      <c r="S3389" t="s">
        <v>8323</v>
      </c>
      <c r="T3389" s="13">
        <f t="shared" si="263"/>
        <v>41947.762592592589</v>
      </c>
      <c r="U3389" s="13">
        <f t="shared" si="264"/>
        <v>41987.762592592597</v>
      </c>
    </row>
    <row r="3390" spans="1:21" ht="58" x14ac:dyDescent="0.3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>
        <f t="shared" si="260"/>
        <v>103.8</v>
      </c>
      <c r="P3390">
        <f t="shared" si="261"/>
        <v>104</v>
      </c>
      <c r="Q3390" s="16">
        <f t="shared" si="262"/>
        <v>34.6</v>
      </c>
      <c r="R3390" s="9" t="s">
        <v>8322</v>
      </c>
      <c r="S3390" t="s">
        <v>8323</v>
      </c>
      <c r="T3390" s="13">
        <f t="shared" si="263"/>
        <v>42143.461122685185</v>
      </c>
      <c r="U3390" s="13">
        <f t="shared" si="264"/>
        <v>42173.461122685185</v>
      </c>
    </row>
    <row r="3391" spans="1:21" ht="43.5" x14ac:dyDescent="0.3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>
        <f t="shared" si="260"/>
        <v>114.5</v>
      </c>
      <c r="P3391">
        <f t="shared" si="261"/>
        <v>115</v>
      </c>
      <c r="Q3391" s="16">
        <f t="shared" si="262"/>
        <v>184.67741935483872</v>
      </c>
      <c r="R3391" s="9" t="s">
        <v>8322</v>
      </c>
      <c r="S3391" t="s">
        <v>8323</v>
      </c>
      <c r="T3391" s="13">
        <f t="shared" si="263"/>
        <v>42494.563449074078</v>
      </c>
      <c r="U3391" s="13">
        <f t="shared" si="264"/>
        <v>42524.563449074078</v>
      </c>
    </row>
    <row r="3392" spans="1:21" ht="58" x14ac:dyDescent="0.3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>
        <f t="shared" si="260"/>
        <v>102.4</v>
      </c>
      <c r="P3392">
        <f t="shared" si="261"/>
        <v>103</v>
      </c>
      <c r="Q3392" s="16">
        <f t="shared" si="262"/>
        <v>69.818181818181813</v>
      </c>
      <c r="R3392" s="9" t="s">
        <v>8322</v>
      </c>
      <c r="S3392" t="s">
        <v>8323</v>
      </c>
      <c r="T3392" s="13">
        <f t="shared" si="263"/>
        <v>41815.774826388886</v>
      </c>
      <c r="U3392" s="13">
        <f t="shared" si="264"/>
        <v>41830.774826388886</v>
      </c>
    </row>
    <row r="3393" spans="1:21" ht="58" x14ac:dyDescent="0.3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>
        <f t="shared" si="260"/>
        <v>223</v>
      </c>
      <c r="P3393">
        <f t="shared" si="261"/>
        <v>223</v>
      </c>
      <c r="Q3393" s="16">
        <f t="shared" si="262"/>
        <v>61.944444444444443</v>
      </c>
      <c r="R3393" s="9" t="s">
        <v>8322</v>
      </c>
      <c r="S3393" t="s">
        <v>8323</v>
      </c>
      <c r="T3393" s="13">
        <f t="shared" si="263"/>
        <v>41830.545694444445</v>
      </c>
      <c r="U3393" s="13">
        <f t="shared" si="264"/>
        <v>41859.936111111114</v>
      </c>
    </row>
    <row r="3394" spans="1:21" ht="58" x14ac:dyDescent="0.3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>
        <f t="shared" si="260"/>
        <v>100</v>
      </c>
      <c r="P3394">
        <f t="shared" si="261"/>
        <v>100</v>
      </c>
      <c r="Q3394" s="16">
        <f t="shared" si="262"/>
        <v>41.666666666666664</v>
      </c>
      <c r="R3394" s="9" t="s">
        <v>8322</v>
      </c>
      <c r="S3394" t="s">
        <v>8323</v>
      </c>
      <c r="T3394" s="13">
        <f t="shared" si="263"/>
        <v>42446.845543981486</v>
      </c>
      <c r="U3394" s="13">
        <f t="shared" si="264"/>
        <v>42496.845543981486</v>
      </c>
    </row>
    <row r="3395" spans="1:21" ht="43.5" x14ac:dyDescent="0.3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>
        <f t="shared" ref="O3395:O3458" si="265">((E3395)/(D3395))*100</f>
        <v>105.80000000000001</v>
      </c>
      <c r="P3395">
        <f t="shared" ref="P3395:P3458" si="266">ROUNDUP(O3395,0)</f>
        <v>106</v>
      </c>
      <c r="Q3395" s="16">
        <f t="shared" ref="Q3395:Q3458" si="267">E3395/L3395</f>
        <v>36.06818181818182</v>
      </c>
      <c r="R3395" s="9" t="s">
        <v>8322</v>
      </c>
      <c r="S3395" t="s">
        <v>8323</v>
      </c>
      <c r="T3395" s="13">
        <f t="shared" ref="T3395:T3458" si="268">(((J3395/60)/60)/24)+DATE(1970,1,1)</f>
        <v>41923.921643518523</v>
      </c>
      <c r="U3395" s="13">
        <f t="shared" ref="U3395:U3458" si="269">(((I3395/60)/60)/24)+DATE(1970,1,1)</f>
        <v>41949.031944444447</v>
      </c>
    </row>
    <row r="3396" spans="1:21" ht="43.5" x14ac:dyDescent="0.3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>
        <f t="shared" si="265"/>
        <v>142.36363636363635</v>
      </c>
      <c r="P3396">
        <f t="shared" si="266"/>
        <v>143</v>
      </c>
      <c r="Q3396" s="16">
        <f t="shared" si="267"/>
        <v>29</v>
      </c>
      <c r="R3396" s="9" t="s">
        <v>8322</v>
      </c>
      <c r="S3396" t="s">
        <v>8323</v>
      </c>
      <c r="T3396" s="13">
        <f t="shared" si="268"/>
        <v>41817.59542824074</v>
      </c>
      <c r="U3396" s="13">
        <f t="shared" si="269"/>
        <v>41847.59542824074</v>
      </c>
    </row>
    <row r="3397" spans="1:21" ht="29" x14ac:dyDescent="0.3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>
        <f t="shared" si="265"/>
        <v>184</v>
      </c>
      <c r="P3397">
        <f t="shared" si="266"/>
        <v>184</v>
      </c>
      <c r="Q3397" s="16">
        <f t="shared" si="267"/>
        <v>24.210526315789473</v>
      </c>
      <c r="R3397" s="9" t="s">
        <v>8322</v>
      </c>
      <c r="S3397" t="s">
        <v>8323</v>
      </c>
      <c r="T3397" s="13">
        <f t="shared" si="268"/>
        <v>42140.712314814817</v>
      </c>
      <c r="U3397" s="13">
        <f t="shared" si="269"/>
        <v>42154.756944444445</v>
      </c>
    </row>
    <row r="3398" spans="1:21" ht="43.5" x14ac:dyDescent="0.3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>
        <f t="shared" si="265"/>
        <v>104.33333333333333</v>
      </c>
      <c r="P3398">
        <f t="shared" si="266"/>
        <v>105</v>
      </c>
      <c r="Q3398" s="16">
        <f t="shared" si="267"/>
        <v>55.892857142857146</v>
      </c>
      <c r="R3398" s="9" t="s">
        <v>8322</v>
      </c>
      <c r="S3398" t="s">
        <v>8323</v>
      </c>
      <c r="T3398" s="13">
        <f t="shared" si="268"/>
        <v>41764.44663194444</v>
      </c>
      <c r="U3398" s="13">
        <f t="shared" si="269"/>
        <v>41791.165972222225</v>
      </c>
    </row>
    <row r="3399" spans="1:21" ht="29" x14ac:dyDescent="0.3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>
        <f t="shared" si="265"/>
        <v>112.00000000000001</v>
      </c>
      <c r="P3399">
        <f t="shared" si="266"/>
        <v>112</v>
      </c>
      <c r="Q3399" s="16">
        <f t="shared" si="267"/>
        <v>11.666666666666666</v>
      </c>
      <c r="R3399" s="9" t="s">
        <v>8322</v>
      </c>
      <c r="S3399" t="s">
        <v>8323</v>
      </c>
      <c r="T3399" s="13">
        <f t="shared" si="268"/>
        <v>42378.478344907402</v>
      </c>
      <c r="U3399" s="13">
        <f t="shared" si="269"/>
        <v>42418.916666666672</v>
      </c>
    </row>
    <row r="3400" spans="1:21" ht="43.5" x14ac:dyDescent="0.3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>
        <f t="shared" si="265"/>
        <v>111.07499999999999</v>
      </c>
      <c r="P3400">
        <f t="shared" si="266"/>
        <v>112</v>
      </c>
      <c r="Q3400" s="16">
        <f t="shared" si="267"/>
        <v>68.353846153846149</v>
      </c>
      <c r="R3400" s="9" t="s">
        <v>8322</v>
      </c>
      <c r="S3400" t="s">
        <v>8323</v>
      </c>
      <c r="T3400" s="13">
        <f t="shared" si="268"/>
        <v>41941.75203703704</v>
      </c>
      <c r="U3400" s="13">
        <f t="shared" si="269"/>
        <v>41964.708333333328</v>
      </c>
    </row>
    <row r="3401" spans="1:21" ht="43.5" x14ac:dyDescent="0.3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>
        <f t="shared" si="265"/>
        <v>103.75000000000001</v>
      </c>
      <c r="P3401">
        <f t="shared" si="266"/>
        <v>104</v>
      </c>
      <c r="Q3401" s="16">
        <f t="shared" si="267"/>
        <v>27.065217391304348</v>
      </c>
      <c r="R3401" s="9" t="s">
        <v>8322</v>
      </c>
      <c r="S3401" t="s">
        <v>8323</v>
      </c>
      <c r="T3401" s="13">
        <f t="shared" si="268"/>
        <v>42026.920428240745</v>
      </c>
      <c r="U3401" s="13">
        <f t="shared" si="269"/>
        <v>42056.920428240745</v>
      </c>
    </row>
    <row r="3402" spans="1:21" ht="43.5" x14ac:dyDescent="0.3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>
        <f t="shared" si="265"/>
        <v>100.41</v>
      </c>
      <c r="P3402">
        <f t="shared" si="266"/>
        <v>101</v>
      </c>
      <c r="Q3402" s="16">
        <f t="shared" si="267"/>
        <v>118.12941176470588</v>
      </c>
      <c r="R3402" s="9" t="s">
        <v>8322</v>
      </c>
      <c r="S3402" t="s">
        <v>8323</v>
      </c>
      <c r="T3402" s="13">
        <f t="shared" si="268"/>
        <v>41834.953865740739</v>
      </c>
      <c r="U3402" s="13">
        <f t="shared" si="269"/>
        <v>41879.953865740739</v>
      </c>
    </row>
    <row r="3403" spans="1:21" ht="58" x14ac:dyDescent="0.3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>
        <f t="shared" si="265"/>
        <v>101.86206896551724</v>
      </c>
      <c r="P3403">
        <f t="shared" si="266"/>
        <v>102</v>
      </c>
      <c r="Q3403" s="16">
        <f t="shared" si="267"/>
        <v>44.757575757575758</v>
      </c>
      <c r="R3403" s="9" t="s">
        <v>8322</v>
      </c>
      <c r="S3403" t="s">
        <v>8323</v>
      </c>
      <c r="T3403" s="13">
        <f t="shared" si="268"/>
        <v>42193.723912037036</v>
      </c>
      <c r="U3403" s="13">
        <f t="shared" si="269"/>
        <v>42223.723912037036</v>
      </c>
    </row>
    <row r="3404" spans="1:21" ht="43.5" x14ac:dyDescent="0.3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>
        <f t="shared" si="265"/>
        <v>109.76666666666665</v>
      </c>
      <c r="P3404">
        <f t="shared" si="266"/>
        <v>110</v>
      </c>
      <c r="Q3404" s="16">
        <f t="shared" si="267"/>
        <v>99.787878787878782</v>
      </c>
      <c r="R3404" s="9" t="s">
        <v>8322</v>
      </c>
      <c r="S3404" t="s">
        <v>8323</v>
      </c>
      <c r="T3404" s="13">
        <f t="shared" si="268"/>
        <v>42290.61855324074</v>
      </c>
      <c r="U3404" s="13">
        <f t="shared" si="269"/>
        <v>42320.104861111111</v>
      </c>
    </row>
    <row r="3405" spans="1:21" ht="43.5" x14ac:dyDescent="0.3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>
        <f t="shared" si="265"/>
        <v>100</v>
      </c>
      <c r="P3405">
        <f t="shared" si="266"/>
        <v>100</v>
      </c>
      <c r="Q3405" s="16">
        <f t="shared" si="267"/>
        <v>117.64705882352941</v>
      </c>
      <c r="R3405" s="9" t="s">
        <v>8322</v>
      </c>
      <c r="S3405" t="s">
        <v>8323</v>
      </c>
      <c r="T3405" s="13">
        <f t="shared" si="268"/>
        <v>42150.462083333332</v>
      </c>
      <c r="U3405" s="13">
        <f t="shared" si="269"/>
        <v>42180.462083333332</v>
      </c>
    </row>
    <row r="3406" spans="1:21" ht="58" x14ac:dyDescent="0.3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>
        <f t="shared" si="265"/>
        <v>122</v>
      </c>
      <c r="P3406">
        <f t="shared" si="266"/>
        <v>122</v>
      </c>
      <c r="Q3406" s="16">
        <f t="shared" si="267"/>
        <v>203.33333333333334</v>
      </c>
      <c r="R3406" s="9" t="s">
        <v>8322</v>
      </c>
      <c r="S3406" t="s">
        <v>8323</v>
      </c>
      <c r="T3406" s="13">
        <f t="shared" si="268"/>
        <v>42152.503495370373</v>
      </c>
      <c r="U3406" s="13">
        <f t="shared" si="269"/>
        <v>42172.503495370373</v>
      </c>
    </row>
    <row r="3407" spans="1:21" ht="43.5" x14ac:dyDescent="0.3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>
        <f t="shared" si="265"/>
        <v>137.57142857142856</v>
      </c>
      <c r="P3407">
        <f t="shared" si="266"/>
        <v>138</v>
      </c>
      <c r="Q3407" s="16">
        <f t="shared" si="267"/>
        <v>28.323529411764707</v>
      </c>
      <c r="R3407" s="9" t="s">
        <v>8322</v>
      </c>
      <c r="S3407" t="s">
        <v>8323</v>
      </c>
      <c r="T3407" s="13">
        <f t="shared" si="268"/>
        <v>42410.017199074078</v>
      </c>
      <c r="U3407" s="13">
        <f t="shared" si="269"/>
        <v>42430.999305555553</v>
      </c>
    </row>
    <row r="3408" spans="1:21" ht="43.5" x14ac:dyDescent="0.3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>
        <f t="shared" si="265"/>
        <v>100.31000000000002</v>
      </c>
      <c r="P3408">
        <f t="shared" si="266"/>
        <v>101</v>
      </c>
      <c r="Q3408" s="16">
        <f t="shared" si="267"/>
        <v>110.23076923076923</v>
      </c>
      <c r="R3408" s="9" t="s">
        <v>8322</v>
      </c>
      <c r="S3408" t="s">
        <v>8323</v>
      </c>
      <c r="T3408" s="13">
        <f t="shared" si="268"/>
        <v>41791.492777777778</v>
      </c>
      <c r="U3408" s="13">
        <f t="shared" si="269"/>
        <v>41836.492777777778</v>
      </c>
    </row>
    <row r="3409" spans="1:21" ht="58" x14ac:dyDescent="0.3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>
        <f t="shared" si="265"/>
        <v>107.1</v>
      </c>
      <c r="P3409">
        <f t="shared" si="266"/>
        <v>108</v>
      </c>
      <c r="Q3409" s="16">
        <f t="shared" si="267"/>
        <v>31.970149253731343</v>
      </c>
      <c r="R3409" s="9" t="s">
        <v>8322</v>
      </c>
      <c r="S3409" t="s">
        <v>8323</v>
      </c>
      <c r="T3409" s="13">
        <f t="shared" si="268"/>
        <v>41796.422326388885</v>
      </c>
      <c r="U3409" s="13">
        <f t="shared" si="269"/>
        <v>41826.422326388885</v>
      </c>
    </row>
    <row r="3410" spans="1:21" ht="43.5" x14ac:dyDescent="0.3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>
        <f t="shared" si="265"/>
        <v>211</v>
      </c>
      <c r="P3410">
        <f t="shared" si="266"/>
        <v>211</v>
      </c>
      <c r="Q3410" s="16">
        <f t="shared" si="267"/>
        <v>58.611111111111114</v>
      </c>
      <c r="R3410" s="9" t="s">
        <v>8322</v>
      </c>
      <c r="S3410" t="s">
        <v>8323</v>
      </c>
      <c r="T3410" s="13">
        <f t="shared" si="268"/>
        <v>41808.991944444446</v>
      </c>
      <c r="U3410" s="13">
        <f t="shared" si="269"/>
        <v>41838.991944444446</v>
      </c>
    </row>
    <row r="3411" spans="1:21" ht="43.5" x14ac:dyDescent="0.3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>
        <f t="shared" si="265"/>
        <v>123.6</v>
      </c>
      <c r="P3411">
        <f t="shared" si="266"/>
        <v>124</v>
      </c>
      <c r="Q3411" s="16">
        <f t="shared" si="267"/>
        <v>29.428571428571427</v>
      </c>
      <c r="R3411" s="9" t="s">
        <v>8322</v>
      </c>
      <c r="S3411" t="s">
        <v>8323</v>
      </c>
      <c r="T3411" s="13">
        <f t="shared" si="268"/>
        <v>42544.814328703709</v>
      </c>
      <c r="U3411" s="13">
        <f t="shared" si="269"/>
        <v>42582.873611111107</v>
      </c>
    </row>
    <row r="3412" spans="1:21" ht="43.5" x14ac:dyDescent="0.3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>
        <f t="shared" si="265"/>
        <v>108.5</v>
      </c>
      <c r="P3412">
        <f t="shared" si="266"/>
        <v>109</v>
      </c>
      <c r="Q3412" s="16">
        <f t="shared" si="267"/>
        <v>81.375</v>
      </c>
      <c r="R3412" s="9" t="s">
        <v>8322</v>
      </c>
      <c r="S3412" t="s">
        <v>8323</v>
      </c>
      <c r="T3412" s="13">
        <f t="shared" si="268"/>
        <v>42500.041550925926</v>
      </c>
      <c r="U3412" s="13">
        <f t="shared" si="269"/>
        <v>42527.291666666672</v>
      </c>
    </row>
    <row r="3413" spans="1:21" ht="43.5" x14ac:dyDescent="0.3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>
        <f t="shared" si="265"/>
        <v>103.56666666666668</v>
      </c>
      <c r="P3413">
        <f t="shared" si="266"/>
        <v>104</v>
      </c>
      <c r="Q3413" s="16">
        <f t="shared" si="267"/>
        <v>199.16666666666666</v>
      </c>
      <c r="R3413" s="9" t="s">
        <v>8322</v>
      </c>
      <c r="S3413" t="s">
        <v>8323</v>
      </c>
      <c r="T3413" s="13">
        <f t="shared" si="268"/>
        <v>42265.022824074069</v>
      </c>
      <c r="U3413" s="13">
        <f t="shared" si="269"/>
        <v>42285.022824074069</v>
      </c>
    </row>
    <row r="3414" spans="1:21" ht="43.5" x14ac:dyDescent="0.3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>
        <f t="shared" si="265"/>
        <v>100</v>
      </c>
      <c r="P3414">
        <f t="shared" si="266"/>
        <v>100</v>
      </c>
      <c r="Q3414" s="16">
        <f t="shared" si="267"/>
        <v>115.38461538461539</v>
      </c>
      <c r="R3414" s="9" t="s">
        <v>8322</v>
      </c>
      <c r="S3414" t="s">
        <v>8323</v>
      </c>
      <c r="T3414" s="13">
        <f t="shared" si="268"/>
        <v>41879.959050925929</v>
      </c>
      <c r="U3414" s="13">
        <f t="shared" si="269"/>
        <v>41909.959050925929</v>
      </c>
    </row>
    <row r="3415" spans="1:21" ht="58" x14ac:dyDescent="0.3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>
        <f t="shared" si="265"/>
        <v>130</v>
      </c>
      <c r="P3415">
        <f t="shared" si="266"/>
        <v>130</v>
      </c>
      <c r="Q3415" s="16">
        <f t="shared" si="267"/>
        <v>46.428571428571431</v>
      </c>
      <c r="R3415" s="9" t="s">
        <v>8322</v>
      </c>
      <c r="S3415" t="s">
        <v>8323</v>
      </c>
      <c r="T3415" s="13">
        <f t="shared" si="268"/>
        <v>42053.733078703706</v>
      </c>
      <c r="U3415" s="13">
        <f t="shared" si="269"/>
        <v>42063.207638888889</v>
      </c>
    </row>
    <row r="3416" spans="1:21" ht="43.5" x14ac:dyDescent="0.3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>
        <f t="shared" si="265"/>
        <v>103.49999999999999</v>
      </c>
      <c r="P3416">
        <f t="shared" si="266"/>
        <v>104</v>
      </c>
      <c r="Q3416" s="16">
        <f t="shared" si="267"/>
        <v>70.568181818181813</v>
      </c>
      <c r="R3416" s="9" t="s">
        <v>8322</v>
      </c>
      <c r="S3416" t="s">
        <v>8323</v>
      </c>
      <c r="T3416" s="13">
        <f t="shared" si="268"/>
        <v>42675.832465277781</v>
      </c>
      <c r="U3416" s="13">
        <f t="shared" si="269"/>
        <v>42705.332638888889</v>
      </c>
    </row>
    <row r="3417" spans="1:21" ht="43.5" x14ac:dyDescent="0.3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>
        <f t="shared" si="265"/>
        <v>100</v>
      </c>
      <c r="P3417">
        <f t="shared" si="266"/>
        <v>100</v>
      </c>
      <c r="Q3417" s="16">
        <f t="shared" si="267"/>
        <v>22.222222222222221</v>
      </c>
      <c r="R3417" s="9" t="s">
        <v>8322</v>
      </c>
      <c r="S3417" t="s">
        <v>8323</v>
      </c>
      <c r="T3417" s="13">
        <f t="shared" si="268"/>
        <v>42467.144166666665</v>
      </c>
      <c r="U3417" s="13">
        <f t="shared" si="269"/>
        <v>42477.979166666672</v>
      </c>
    </row>
    <row r="3418" spans="1:21" ht="58" x14ac:dyDescent="0.3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>
        <f t="shared" si="265"/>
        <v>119.6</v>
      </c>
      <c r="P3418">
        <f t="shared" si="266"/>
        <v>120</v>
      </c>
      <c r="Q3418" s="16">
        <f t="shared" si="267"/>
        <v>159.46666666666667</v>
      </c>
      <c r="R3418" s="9" t="s">
        <v>8322</v>
      </c>
      <c r="S3418" t="s">
        <v>8323</v>
      </c>
      <c r="T3418" s="13">
        <f t="shared" si="268"/>
        <v>42089.412557870368</v>
      </c>
      <c r="U3418" s="13">
        <f t="shared" si="269"/>
        <v>42117.770833333328</v>
      </c>
    </row>
    <row r="3419" spans="1:21" ht="43.5" x14ac:dyDescent="0.3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>
        <f t="shared" si="265"/>
        <v>100.00058823529412</v>
      </c>
      <c r="P3419">
        <f t="shared" si="266"/>
        <v>101</v>
      </c>
      <c r="Q3419" s="16">
        <f t="shared" si="267"/>
        <v>37.777999999999999</v>
      </c>
      <c r="R3419" s="9" t="s">
        <v>8322</v>
      </c>
      <c r="S3419" t="s">
        <v>8323</v>
      </c>
      <c r="T3419" s="13">
        <f t="shared" si="268"/>
        <v>41894.91375</v>
      </c>
      <c r="U3419" s="13">
        <f t="shared" si="269"/>
        <v>41938.029861111114</v>
      </c>
    </row>
    <row r="3420" spans="1:21" ht="43.5" x14ac:dyDescent="0.3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>
        <f t="shared" si="265"/>
        <v>100.875</v>
      </c>
      <c r="P3420">
        <f t="shared" si="266"/>
        <v>101</v>
      </c>
      <c r="Q3420" s="16">
        <f t="shared" si="267"/>
        <v>72.053571428571431</v>
      </c>
      <c r="R3420" s="9" t="s">
        <v>8322</v>
      </c>
      <c r="S3420" t="s">
        <v>8323</v>
      </c>
      <c r="T3420" s="13">
        <f t="shared" si="268"/>
        <v>41752.83457175926</v>
      </c>
      <c r="U3420" s="13">
        <f t="shared" si="269"/>
        <v>41782.83457175926</v>
      </c>
    </row>
    <row r="3421" spans="1:21" ht="58" x14ac:dyDescent="0.3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>
        <f t="shared" si="265"/>
        <v>106.54545454545455</v>
      </c>
      <c r="P3421">
        <f t="shared" si="266"/>
        <v>107</v>
      </c>
      <c r="Q3421" s="16">
        <f t="shared" si="267"/>
        <v>63.695652173913047</v>
      </c>
      <c r="R3421" s="9" t="s">
        <v>8322</v>
      </c>
      <c r="S3421" t="s">
        <v>8323</v>
      </c>
      <c r="T3421" s="13">
        <f t="shared" si="268"/>
        <v>42448.821585648147</v>
      </c>
      <c r="U3421" s="13">
        <f t="shared" si="269"/>
        <v>42466.895833333328</v>
      </c>
    </row>
    <row r="3422" spans="1:21" ht="43.5" x14ac:dyDescent="0.3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>
        <f t="shared" si="265"/>
        <v>138</v>
      </c>
      <c r="P3422">
        <f t="shared" si="266"/>
        <v>138</v>
      </c>
      <c r="Q3422" s="16">
        <f t="shared" si="267"/>
        <v>28.411764705882351</v>
      </c>
      <c r="R3422" s="9" t="s">
        <v>8322</v>
      </c>
      <c r="S3422" t="s">
        <v>8323</v>
      </c>
      <c r="T3422" s="13">
        <f t="shared" si="268"/>
        <v>42405.090300925927</v>
      </c>
      <c r="U3422" s="13">
        <f t="shared" si="269"/>
        <v>42414</v>
      </c>
    </row>
    <row r="3423" spans="1:21" ht="43.5" x14ac:dyDescent="0.3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>
        <f t="shared" si="265"/>
        <v>101.15</v>
      </c>
      <c r="P3423">
        <f t="shared" si="266"/>
        <v>102</v>
      </c>
      <c r="Q3423" s="16">
        <f t="shared" si="267"/>
        <v>103.21428571428571</v>
      </c>
      <c r="R3423" s="9" t="s">
        <v>8322</v>
      </c>
      <c r="S3423" t="s">
        <v>8323</v>
      </c>
      <c r="T3423" s="13">
        <f t="shared" si="268"/>
        <v>42037.791238425925</v>
      </c>
      <c r="U3423" s="13">
        <f t="shared" si="269"/>
        <v>42067.791238425925</v>
      </c>
    </row>
    <row r="3424" spans="1:21" ht="43.5" x14ac:dyDescent="0.3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>
        <f t="shared" si="265"/>
        <v>109.1</v>
      </c>
      <c r="P3424">
        <f t="shared" si="266"/>
        <v>110</v>
      </c>
      <c r="Q3424" s="16">
        <f t="shared" si="267"/>
        <v>71.152173913043484</v>
      </c>
      <c r="R3424" s="9" t="s">
        <v>8322</v>
      </c>
      <c r="S3424" t="s">
        <v>8323</v>
      </c>
      <c r="T3424" s="13">
        <f t="shared" si="268"/>
        <v>42323.562222222223</v>
      </c>
      <c r="U3424" s="13">
        <f t="shared" si="269"/>
        <v>42352</v>
      </c>
    </row>
    <row r="3425" spans="1:21" ht="43.5" x14ac:dyDescent="0.3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>
        <f t="shared" si="265"/>
        <v>140</v>
      </c>
      <c r="P3425">
        <f t="shared" si="266"/>
        <v>140</v>
      </c>
      <c r="Q3425" s="16">
        <f t="shared" si="267"/>
        <v>35</v>
      </c>
      <c r="R3425" s="9" t="s">
        <v>8322</v>
      </c>
      <c r="S3425" t="s">
        <v>8323</v>
      </c>
      <c r="T3425" s="13">
        <f t="shared" si="268"/>
        <v>42088.911354166667</v>
      </c>
      <c r="U3425" s="13">
        <f t="shared" si="269"/>
        <v>42118.911354166667</v>
      </c>
    </row>
    <row r="3426" spans="1:21" ht="43.5" x14ac:dyDescent="0.3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>
        <f t="shared" si="265"/>
        <v>103.58333333333334</v>
      </c>
      <c r="P3426">
        <f t="shared" si="266"/>
        <v>104</v>
      </c>
      <c r="Q3426" s="16">
        <f t="shared" si="267"/>
        <v>81.776315789473685</v>
      </c>
      <c r="R3426" s="9" t="s">
        <v>8322</v>
      </c>
      <c r="S3426" t="s">
        <v>8323</v>
      </c>
      <c r="T3426" s="13">
        <f t="shared" si="268"/>
        <v>42018.676898148144</v>
      </c>
      <c r="U3426" s="13">
        <f t="shared" si="269"/>
        <v>42040.290972222225</v>
      </c>
    </row>
    <row r="3427" spans="1:21" ht="43.5" x14ac:dyDescent="0.3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>
        <f t="shared" si="265"/>
        <v>102.97033333333331</v>
      </c>
      <c r="P3427">
        <f t="shared" si="266"/>
        <v>103</v>
      </c>
      <c r="Q3427" s="16">
        <f t="shared" si="267"/>
        <v>297.02980769230766</v>
      </c>
      <c r="R3427" s="9" t="s">
        <v>8322</v>
      </c>
      <c r="S3427" t="s">
        <v>8323</v>
      </c>
      <c r="T3427" s="13">
        <f t="shared" si="268"/>
        <v>41884.617314814815</v>
      </c>
      <c r="U3427" s="13">
        <f t="shared" si="269"/>
        <v>41916.617314814815</v>
      </c>
    </row>
    <row r="3428" spans="1:21" ht="43.5" x14ac:dyDescent="0.3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>
        <f t="shared" si="265"/>
        <v>108.13333333333333</v>
      </c>
      <c r="P3428">
        <f t="shared" si="266"/>
        <v>109</v>
      </c>
      <c r="Q3428" s="16">
        <f t="shared" si="267"/>
        <v>46.609195402298852</v>
      </c>
      <c r="R3428" s="9" t="s">
        <v>8322</v>
      </c>
      <c r="S3428" t="s">
        <v>8323</v>
      </c>
      <c r="T3428" s="13">
        <f t="shared" si="268"/>
        <v>41884.056747685187</v>
      </c>
      <c r="U3428" s="13">
        <f t="shared" si="269"/>
        <v>41903.083333333336</v>
      </c>
    </row>
    <row r="3429" spans="1:21" ht="43.5" x14ac:dyDescent="0.3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>
        <f t="shared" si="265"/>
        <v>100</v>
      </c>
      <c r="P3429">
        <f t="shared" si="266"/>
        <v>100</v>
      </c>
      <c r="Q3429" s="16">
        <f t="shared" si="267"/>
        <v>51.724137931034484</v>
      </c>
      <c r="R3429" s="9" t="s">
        <v>8322</v>
      </c>
      <c r="S3429" t="s">
        <v>8323</v>
      </c>
      <c r="T3429" s="13">
        <f t="shared" si="268"/>
        <v>41792.645277777774</v>
      </c>
      <c r="U3429" s="13">
        <f t="shared" si="269"/>
        <v>41822.645277777774</v>
      </c>
    </row>
    <row r="3430" spans="1:21" ht="58" x14ac:dyDescent="0.3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>
        <f t="shared" si="265"/>
        <v>102.75000000000001</v>
      </c>
      <c r="P3430">
        <f t="shared" si="266"/>
        <v>103</v>
      </c>
      <c r="Q3430" s="16">
        <f t="shared" si="267"/>
        <v>40.294117647058826</v>
      </c>
      <c r="R3430" s="9" t="s">
        <v>8322</v>
      </c>
      <c r="S3430" t="s">
        <v>8323</v>
      </c>
      <c r="T3430" s="13">
        <f t="shared" si="268"/>
        <v>42038.720451388886</v>
      </c>
      <c r="U3430" s="13">
        <f t="shared" si="269"/>
        <v>42063.708333333328</v>
      </c>
    </row>
    <row r="3431" spans="1:21" ht="43.5" x14ac:dyDescent="0.3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>
        <f t="shared" si="265"/>
        <v>130</v>
      </c>
      <c r="P3431">
        <f t="shared" si="266"/>
        <v>130</v>
      </c>
      <c r="Q3431" s="16">
        <f t="shared" si="267"/>
        <v>16.25</v>
      </c>
      <c r="R3431" s="9" t="s">
        <v>8322</v>
      </c>
      <c r="S3431" t="s">
        <v>8323</v>
      </c>
      <c r="T3431" s="13">
        <f t="shared" si="268"/>
        <v>42662.021539351852</v>
      </c>
      <c r="U3431" s="13">
        <f t="shared" si="269"/>
        <v>42676.021539351852</v>
      </c>
    </row>
    <row r="3432" spans="1:21" ht="43.5" x14ac:dyDescent="0.3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>
        <f t="shared" si="265"/>
        <v>108.54949999999999</v>
      </c>
      <c r="P3432">
        <f t="shared" si="266"/>
        <v>109</v>
      </c>
      <c r="Q3432" s="16">
        <f t="shared" si="267"/>
        <v>30.152638888888887</v>
      </c>
      <c r="R3432" s="9" t="s">
        <v>8322</v>
      </c>
      <c r="S3432" t="s">
        <v>8323</v>
      </c>
      <c r="T3432" s="13">
        <f t="shared" si="268"/>
        <v>41820.945613425924</v>
      </c>
      <c r="U3432" s="13">
        <f t="shared" si="269"/>
        <v>41850.945613425924</v>
      </c>
    </row>
    <row r="3433" spans="1:21" ht="43.5" x14ac:dyDescent="0.3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>
        <f t="shared" si="265"/>
        <v>100</v>
      </c>
      <c r="P3433">
        <f t="shared" si="266"/>
        <v>100</v>
      </c>
      <c r="Q3433" s="16">
        <f t="shared" si="267"/>
        <v>95.238095238095241</v>
      </c>
      <c r="R3433" s="9" t="s">
        <v>8322</v>
      </c>
      <c r="S3433" t="s">
        <v>8323</v>
      </c>
      <c r="T3433" s="13">
        <f t="shared" si="268"/>
        <v>41839.730937500004</v>
      </c>
      <c r="U3433" s="13">
        <f t="shared" si="269"/>
        <v>41869.730937500004</v>
      </c>
    </row>
    <row r="3434" spans="1:21" ht="43.5" x14ac:dyDescent="0.3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>
        <f t="shared" si="265"/>
        <v>109.65</v>
      </c>
      <c r="P3434">
        <f t="shared" si="266"/>
        <v>110</v>
      </c>
      <c r="Q3434" s="16">
        <f t="shared" si="267"/>
        <v>52.214285714285715</v>
      </c>
      <c r="R3434" s="9" t="s">
        <v>8322</v>
      </c>
      <c r="S3434" t="s">
        <v>8323</v>
      </c>
      <c r="T3434" s="13">
        <f t="shared" si="268"/>
        <v>42380.581180555557</v>
      </c>
      <c r="U3434" s="13">
        <f t="shared" si="269"/>
        <v>42405.916666666672</v>
      </c>
    </row>
    <row r="3435" spans="1:21" ht="43.5" x14ac:dyDescent="0.3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>
        <f t="shared" si="265"/>
        <v>100.26315789473684</v>
      </c>
      <c r="P3435">
        <f t="shared" si="266"/>
        <v>101</v>
      </c>
      <c r="Q3435" s="16">
        <f t="shared" si="267"/>
        <v>134.1549295774648</v>
      </c>
      <c r="R3435" s="9" t="s">
        <v>8322</v>
      </c>
      <c r="S3435" t="s">
        <v>8323</v>
      </c>
      <c r="T3435" s="13">
        <f t="shared" si="268"/>
        <v>41776.063136574077</v>
      </c>
      <c r="U3435" s="13">
        <f t="shared" si="269"/>
        <v>41807.125</v>
      </c>
    </row>
    <row r="3436" spans="1:21" ht="58" x14ac:dyDescent="0.3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>
        <f t="shared" si="265"/>
        <v>105.55000000000001</v>
      </c>
      <c r="P3436">
        <f t="shared" si="266"/>
        <v>106</v>
      </c>
      <c r="Q3436" s="16">
        <f t="shared" si="267"/>
        <v>62.827380952380949</v>
      </c>
      <c r="R3436" s="9" t="s">
        <v>8322</v>
      </c>
      <c r="S3436" t="s">
        <v>8323</v>
      </c>
      <c r="T3436" s="13">
        <f t="shared" si="268"/>
        <v>41800.380428240744</v>
      </c>
      <c r="U3436" s="13">
        <f t="shared" si="269"/>
        <v>41830.380428240744</v>
      </c>
    </row>
    <row r="3437" spans="1:21" ht="43.5" x14ac:dyDescent="0.3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>
        <f t="shared" si="265"/>
        <v>112.00000000000001</v>
      </c>
      <c r="P3437">
        <f t="shared" si="266"/>
        <v>112</v>
      </c>
      <c r="Q3437" s="16">
        <f t="shared" si="267"/>
        <v>58.94736842105263</v>
      </c>
      <c r="R3437" s="9" t="s">
        <v>8322</v>
      </c>
      <c r="S3437" t="s">
        <v>8323</v>
      </c>
      <c r="T3437" s="13">
        <f t="shared" si="268"/>
        <v>42572.61681712963</v>
      </c>
      <c r="U3437" s="13">
        <f t="shared" si="269"/>
        <v>42589.125</v>
      </c>
    </row>
    <row r="3438" spans="1:21" ht="43.5" x14ac:dyDescent="0.3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>
        <f t="shared" si="265"/>
        <v>105.89999999999999</v>
      </c>
      <c r="P3438">
        <f t="shared" si="266"/>
        <v>106</v>
      </c>
      <c r="Q3438" s="16">
        <f t="shared" si="267"/>
        <v>143.1081081081081</v>
      </c>
      <c r="R3438" s="9" t="s">
        <v>8322</v>
      </c>
      <c r="S3438" t="s">
        <v>8323</v>
      </c>
      <c r="T3438" s="13">
        <f t="shared" si="268"/>
        <v>41851.541585648149</v>
      </c>
      <c r="U3438" s="13">
        <f t="shared" si="269"/>
        <v>41872.686111111114</v>
      </c>
    </row>
    <row r="3439" spans="1:21" ht="58" x14ac:dyDescent="0.3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>
        <f t="shared" si="265"/>
        <v>101</v>
      </c>
      <c r="P3439">
        <f t="shared" si="266"/>
        <v>101</v>
      </c>
      <c r="Q3439" s="16">
        <f t="shared" si="267"/>
        <v>84.166666666666671</v>
      </c>
      <c r="R3439" s="9" t="s">
        <v>8322</v>
      </c>
      <c r="S3439" t="s">
        <v>8323</v>
      </c>
      <c r="T3439" s="13">
        <f t="shared" si="268"/>
        <v>42205.710879629631</v>
      </c>
      <c r="U3439" s="13">
        <f t="shared" si="269"/>
        <v>42235.710879629631</v>
      </c>
    </row>
    <row r="3440" spans="1:21" ht="43.5" x14ac:dyDescent="0.3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>
        <f t="shared" si="265"/>
        <v>104.2</v>
      </c>
      <c r="P3440">
        <f t="shared" si="266"/>
        <v>105</v>
      </c>
      <c r="Q3440" s="16">
        <f t="shared" si="267"/>
        <v>186.07142857142858</v>
      </c>
      <c r="R3440" s="9" t="s">
        <v>8322</v>
      </c>
      <c r="S3440" t="s">
        <v>8323</v>
      </c>
      <c r="T3440" s="13">
        <f t="shared" si="268"/>
        <v>42100.927858796291</v>
      </c>
      <c r="U3440" s="13">
        <f t="shared" si="269"/>
        <v>42126.875</v>
      </c>
    </row>
    <row r="3441" spans="1:21" ht="29" x14ac:dyDescent="0.3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>
        <f t="shared" si="265"/>
        <v>134.67833333333334</v>
      </c>
      <c r="P3441">
        <f t="shared" si="266"/>
        <v>135</v>
      </c>
      <c r="Q3441" s="16">
        <f t="shared" si="267"/>
        <v>89.785555555555561</v>
      </c>
      <c r="R3441" s="9" t="s">
        <v>8322</v>
      </c>
      <c r="S3441" t="s">
        <v>8323</v>
      </c>
      <c r="T3441" s="13">
        <f t="shared" si="268"/>
        <v>42374.911226851851</v>
      </c>
      <c r="U3441" s="13">
        <f t="shared" si="269"/>
        <v>42388.207638888889</v>
      </c>
    </row>
    <row r="3442" spans="1:21" ht="43.5" x14ac:dyDescent="0.3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>
        <f t="shared" si="265"/>
        <v>105.2184</v>
      </c>
      <c r="P3442">
        <f t="shared" si="266"/>
        <v>106</v>
      </c>
      <c r="Q3442" s="16">
        <f t="shared" si="267"/>
        <v>64.157560975609755</v>
      </c>
      <c r="R3442" s="9" t="s">
        <v>8322</v>
      </c>
      <c r="S3442" t="s">
        <v>8323</v>
      </c>
      <c r="T3442" s="13">
        <f t="shared" si="268"/>
        <v>41809.12300925926</v>
      </c>
      <c r="U3442" s="13">
        <f t="shared" si="269"/>
        <v>41831.677083333336</v>
      </c>
    </row>
    <row r="3443" spans="1:21" ht="43.5" x14ac:dyDescent="0.3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>
        <f t="shared" si="265"/>
        <v>102.60000000000001</v>
      </c>
      <c r="P3443">
        <f t="shared" si="266"/>
        <v>103</v>
      </c>
      <c r="Q3443" s="16">
        <f t="shared" si="267"/>
        <v>59.651162790697676</v>
      </c>
      <c r="R3443" s="9" t="s">
        <v>8322</v>
      </c>
      <c r="S3443" t="s">
        <v>8323</v>
      </c>
      <c r="T3443" s="13">
        <f t="shared" si="268"/>
        <v>42294.429641203707</v>
      </c>
      <c r="U3443" s="13">
        <f t="shared" si="269"/>
        <v>42321.845138888893</v>
      </c>
    </row>
    <row r="3444" spans="1:21" ht="43.5" x14ac:dyDescent="0.3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>
        <f t="shared" si="265"/>
        <v>100</v>
      </c>
      <c r="P3444">
        <f t="shared" si="266"/>
        <v>100</v>
      </c>
      <c r="Q3444" s="16">
        <f t="shared" si="267"/>
        <v>31.25</v>
      </c>
      <c r="R3444" s="9" t="s">
        <v>8322</v>
      </c>
      <c r="S3444" t="s">
        <v>8323</v>
      </c>
      <c r="T3444" s="13">
        <f t="shared" si="268"/>
        <v>42124.841111111105</v>
      </c>
      <c r="U3444" s="13">
        <f t="shared" si="269"/>
        <v>42154.841111111105</v>
      </c>
    </row>
    <row r="3445" spans="1:21" ht="43.5" x14ac:dyDescent="0.3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>
        <f t="shared" si="265"/>
        <v>185.5</v>
      </c>
      <c r="P3445">
        <f t="shared" si="266"/>
        <v>186</v>
      </c>
      <c r="Q3445" s="16">
        <f t="shared" si="267"/>
        <v>41.222222222222221</v>
      </c>
      <c r="R3445" s="9" t="s">
        <v>8322</v>
      </c>
      <c r="S3445" t="s">
        <v>8323</v>
      </c>
      <c r="T3445" s="13">
        <f t="shared" si="268"/>
        <v>41861.524837962963</v>
      </c>
      <c r="U3445" s="13">
        <f t="shared" si="269"/>
        <v>41891.524837962963</v>
      </c>
    </row>
    <row r="3446" spans="1:21" ht="58" x14ac:dyDescent="0.3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>
        <f t="shared" si="265"/>
        <v>289</v>
      </c>
      <c r="P3446">
        <f t="shared" si="266"/>
        <v>289</v>
      </c>
      <c r="Q3446" s="16">
        <f t="shared" si="267"/>
        <v>43.35</v>
      </c>
      <c r="R3446" s="9" t="s">
        <v>8322</v>
      </c>
      <c r="S3446" t="s">
        <v>8323</v>
      </c>
      <c r="T3446" s="13">
        <f t="shared" si="268"/>
        <v>42521.291504629626</v>
      </c>
      <c r="U3446" s="13">
        <f t="shared" si="269"/>
        <v>42529.582638888889</v>
      </c>
    </row>
    <row r="3447" spans="1:21" ht="43.5" x14ac:dyDescent="0.3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>
        <f t="shared" si="265"/>
        <v>100</v>
      </c>
      <c r="P3447">
        <f t="shared" si="266"/>
        <v>100</v>
      </c>
      <c r="Q3447" s="16">
        <f t="shared" si="267"/>
        <v>64.516129032258064</v>
      </c>
      <c r="R3447" s="9" t="s">
        <v>8322</v>
      </c>
      <c r="S3447" t="s">
        <v>8323</v>
      </c>
      <c r="T3447" s="13">
        <f t="shared" si="268"/>
        <v>42272.530509259261</v>
      </c>
      <c r="U3447" s="13">
        <f t="shared" si="269"/>
        <v>42300.530509259261</v>
      </c>
    </row>
    <row r="3448" spans="1:21" ht="43.5" x14ac:dyDescent="0.3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>
        <f t="shared" si="265"/>
        <v>108.2</v>
      </c>
      <c r="P3448">
        <f t="shared" si="266"/>
        <v>109</v>
      </c>
      <c r="Q3448" s="16">
        <f t="shared" si="267"/>
        <v>43.28</v>
      </c>
      <c r="R3448" s="9" t="s">
        <v>8322</v>
      </c>
      <c r="S3448" t="s">
        <v>8323</v>
      </c>
      <c r="T3448" s="13">
        <f t="shared" si="268"/>
        <v>42016.832465277781</v>
      </c>
      <c r="U3448" s="13">
        <f t="shared" si="269"/>
        <v>42040.513888888891</v>
      </c>
    </row>
    <row r="3449" spans="1:21" ht="29" x14ac:dyDescent="0.3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>
        <f t="shared" si="265"/>
        <v>107.80000000000001</v>
      </c>
      <c r="P3449">
        <f t="shared" si="266"/>
        <v>108</v>
      </c>
      <c r="Q3449" s="16">
        <f t="shared" si="267"/>
        <v>77</v>
      </c>
      <c r="R3449" s="9" t="s">
        <v>8322</v>
      </c>
      <c r="S3449" t="s">
        <v>8323</v>
      </c>
      <c r="T3449" s="13">
        <f t="shared" si="268"/>
        <v>42402.889027777783</v>
      </c>
      <c r="U3449" s="13">
        <f t="shared" si="269"/>
        <v>42447.847361111111</v>
      </c>
    </row>
    <row r="3450" spans="1:21" ht="43.5" x14ac:dyDescent="0.3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>
        <f t="shared" si="265"/>
        <v>109.76190476190477</v>
      </c>
      <c r="P3450">
        <f t="shared" si="266"/>
        <v>110</v>
      </c>
      <c r="Q3450" s="16">
        <f t="shared" si="267"/>
        <v>51.222222222222221</v>
      </c>
      <c r="R3450" s="9" t="s">
        <v>8322</v>
      </c>
      <c r="S3450" t="s">
        <v>8323</v>
      </c>
      <c r="T3450" s="13">
        <f t="shared" si="268"/>
        <v>41960.119085648148</v>
      </c>
      <c r="U3450" s="13">
        <f t="shared" si="269"/>
        <v>41990.119085648148</v>
      </c>
    </row>
    <row r="3451" spans="1:21" ht="43.5" x14ac:dyDescent="0.3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>
        <f t="shared" si="265"/>
        <v>170.625</v>
      </c>
      <c r="P3451">
        <f t="shared" si="266"/>
        <v>171</v>
      </c>
      <c r="Q3451" s="16">
        <f t="shared" si="267"/>
        <v>68.25</v>
      </c>
      <c r="R3451" s="9" t="s">
        <v>8322</v>
      </c>
      <c r="S3451" t="s">
        <v>8323</v>
      </c>
      <c r="T3451" s="13">
        <f t="shared" si="268"/>
        <v>42532.052523148144</v>
      </c>
      <c r="U3451" s="13">
        <f t="shared" si="269"/>
        <v>42560.166666666672</v>
      </c>
    </row>
    <row r="3452" spans="1:21" ht="43.5" x14ac:dyDescent="0.3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>
        <f t="shared" si="265"/>
        <v>152</v>
      </c>
      <c r="P3452">
        <f t="shared" si="266"/>
        <v>152</v>
      </c>
      <c r="Q3452" s="16">
        <f t="shared" si="267"/>
        <v>19.487179487179485</v>
      </c>
      <c r="R3452" s="9" t="s">
        <v>8322</v>
      </c>
      <c r="S3452" t="s">
        <v>8323</v>
      </c>
      <c r="T3452" s="13">
        <f t="shared" si="268"/>
        <v>42036.704525462963</v>
      </c>
      <c r="U3452" s="13">
        <f t="shared" si="269"/>
        <v>42096.662858796291</v>
      </c>
    </row>
    <row r="3453" spans="1:21" ht="43.5" x14ac:dyDescent="0.3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>
        <f t="shared" si="265"/>
        <v>101.23076923076924</v>
      </c>
      <c r="P3453">
        <f t="shared" si="266"/>
        <v>102</v>
      </c>
      <c r="Q3453" s="16">
        <f t="shared" si="267"/>
        <v>41.125</v>
      </c>
      <c r="R3453" s="9" t="s">
        <v>8322</v>
      </c>
      <c r="S3453" t="s">
        <v>8323</v>
      </c>
      <c r="T3453" s="13">
        <f t="shared" si="268"/>
        <v>42088.723692129628</v>
      </c>
      <c r="U3453" s="13">
        <f t="shared" si="269"/>
        <v>42115.723692129628</v>
      </c>
    </row>
    <row r="3454" spans="1:21" ht="43.5" x14ac:dyDescent="0.3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>
        <f t="shared" si="265"/>
        <v>153.19999999999999</v>
      </c>
      <c r="P3454">
        <f t="shared" si="266"/>
        <v>154</v>
      </c>
      <c r="Q3454" s="16">
        <f t="shared" si="267"/>
        <v>41.405405405405403</v>
      </c>
      <c r="R3454" s="9" t="s">
        <v>8322</v>
      </c>
      <c r="S3454" t="s">
        <v>8323</v>
      </c>
      <c r="T3454" s="13">
        <f t="shared" si="268"/>
        <v>41820.639189814814</v>
      </c>
      <c r="U3454" s="13">
        <f t="shared" si="269"/>
        <v>41843.165972222225</v>
      </c>
    </row>
    <row r="3455" spans="1:21" ht="43.5" x14ac:dyDescent="0.3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>
        <f t="shared" si="265"/>
        <v>128.33333333333334</v>
      </c>
      <c r="P3455">
        <f t="shared" si="266"/>
        <v>129</v>
      </c>
      <c r="Q3455" s="16">
        <f t="shared" si="267"/>
        <v>27.5</v>
      </c>
      <c r="R3455" s="9" t="s">
        <v>8322</v>
      </c>
      <c r="S3455" t="s">
        <v>8323</v>
      </c>
      <c r="T3455" s="13">
        <f t="shared" si="268"/>
        <v>42535.97865740741</v>
      </c>
      <c r="U3455" s="13">
        <f t="shared" si="269"/>
        <v>42595.97865740741</v>
      </c>
    </row>
    <row r="3456" spans="1:21" ht="58" x14ac:dyDescent="0.3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>
        <f t="shared" si="265"/>
        <v>100.71428571428571</v>
      </c>
      <c r="P3456">
        <f t="shared" si="266"/>
        <v>101</v>
      </c>
      <c r="Q3456" s="16">
        <f t="shared" si="267"/>
        <v>33.571428571428569</v>
      </c>
      <c r="R3456" s="9" t="s">
        <v>8322</v>
      </c>
      <c r="S3456" t="s">
        <v>8323</v>
      </c>
      <c r="T3456" s="13">
        <f t="shared" si="268"/>
        <v>41821.698599537034</v>
      </c>
      <c r="U3456" s="13">
        <f t="shared" si="269"/>
        <v>41851.698599537034</v>
      </c>
    </row>
    <row r="3457" spans="1:21" ht="58" x14ac:dyDescent="0.3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>
        <f t="shared" si="265"/>
        <v>100.64999999999999</v>
      </c>
      <c r="P3457">
        <f t="shared" si="266"/>
        <v>101</v>
      </c>
      <c r="Q3457" s="16">
        <f t="shared" si="267"/>
        <v>145.86956521739131</v>
      </c>
      <c r="R3457" s="9" t="s">
        <v>8322</v>
      </c>
      <c r="S3457" t="s">
        <v>8323</v>
      </c>
      <c r="T3457" s="13">
        <f t="shared" si="268"/>
        <v>42626.7503125</v>
      </c>
      <c r="U3457" s="13">
        <f t="shared" si="269"/>
        <v>42656.7503125</v>
      </c>
    </row>
    <row r="3458" spans="1:21" ht="43.5" x14ac:dyDescent="0.3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>
        <f t="shared" si="265"/>
        <v>191.3</v>
      </c>
      <c r="P3458">
        <f t="shared" si="266"/>
        <v>192</v>
      </c>
      <c r="Q3458" s="16">
        <f t="shared" si="267"/>
        <v>358.6875</v>
      </c>
      <c r="R3458" s="9" t="s">
        <v>8322</v>
      </c>
      <c r="S3458" t="s">
        <v>8323</v>
      </c>
      <c r="T3458" s="13">
        <f t="shared" si="268"/>
        <v>41821.205636574072</v>
      </c>
      <c r="U3458" s="13">
        <f t="shared" si="269"/>
        <v>41852.290972222225</v>
      </c>
    </row>
    <row r="3459" spans="1:21" ht="29" x14ac:dyDescent="0.3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>
        <f t="shared" ref="O3459:O3522" si="270">((E3459)/(D3459))*100</f>
        <v>140.19999999999999</v>
      </c>
      <c r="P3459">
        <f t="shared" ref="P3459:P3522" si="271">ROUNDUP(O3459,0)</f>
        <v>141</v>
      </c>
      <c r="Q3459" s="16">
        <f t="shared" ref="Q3459:Q3522" si="272">E3459/L3459</f>
        <v>50.981818181818184</v>
      </c>
      <c r="R3459" s="9" t="s">
        <v>8322</v>
      </c>
      <c r="S3459" t="s">
        <v>8323</v>
      </c>
      <c r="T3459" s="13">
        <f t="shared" ref="T3459:T3522" si="273">(((J3459/60)/60)/24)+DATE(1970,1,1)</f>
        <v>42016.706678240742</v>
      </c>
      <c r="U3459" s="13">
        <f t="shared" ref="U3459:U3522" si="274">(((I3459/60)/60)/24)+DATE(1970,1,1)</f>
        <v>42047.249305555553</v>
      </c>
    </row>
    <row r="3460" spans="1:21" ht="43.5" x14ac:dyDescent="0.3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>
        <f t="shared" si="270"/>
        <v>124.33537832310839</v>
      </c>
      <c r="P3460">
        <f t="shared" si="271"/>
        <v>125</v>
      </c>
      <c r="Q3460" s="16">
        <f t="shared" si="272"/>
        <v>45.037037037037038</v>
      </c>
      <c r="R3460" s="9" t="s">
        <v>8322</v>
      </c>
      <c r="S3460" t="s">
        <v>8323</v>
      </c>
      <c r="T3460" s="13">
        <f t="shared" si="273"/>
        <v>42011.202581018515</v>
      </c>
      <c r="U3460" s="13">
        <f t="shared" si="274"/>
        <v>42038.185416666667</v>
      </c>
    </row>
    <row r="3461" spans="1:21" ht="58" x14ac:dyDescent="0.3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>
        <f t="shared" si="270"/>
        <v>126.2</v>
      </c>
      <c r="P3461">
        <f t="shared" si="271"/>
        <v>127</v>
      </c>
      <c r="Q3461" s="16">
        <f t="shared" si="272"/>
        <v>17.527777777777779</v>
      </c>
      <c r="R3461" s="9" t="s">
        <v>8322</v>
      </c>
      <c r="S3461" t="s">
        <v>8323</v>
      </c>
      <c r="T3461" s="13">
        <f t="shared" si="273"/>
        <v>42480.479861111111</v>
      </c>
      <c r="U3461" s="13">
        <f t="shared" si="274"/>
        <v>42510.479861111111</v>
      </c>
    </row>
    <row r="3462" spans="1:21" ht="43.5" x14ac:dyDescent="0.3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>
        <f t="shared" si="270"/>
        <v>190</v>
      </c>
      <c r="P3462">
        <f t="shared" si="271"/>
        <v>190</v>
      </c>
      <c r="Q3462" s="16">
        <f t="shared" si="272"/>
        <v>50</v>
      </c>
      <c r="R3462" s="9" t="s">
        <v>8322</v>
      </c>
      <c r="S3462" t="s">
        <v>8323</v>
      </c>
      <c r="T3462" s="13">
        <f t="shared" si="273"/>
        <v>41852.527222222219</v>
      </c>
      <c r="U3462" s="13">
        <f t="shared" si="274"/>
        <v>41866.527222222219</v>
      </c>
    </row>
    <row r="3463" spans="1:21" ht="58" x14ac:dyDescent="0.3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>
        <f t="shared" si="270"/>
        <v>139</v>
      </c>
      <c r="P3463">
        <f t="shared" si="271"/>
        <v>139</v>
      </c>
      <c r="Q3463" s="16">
        <f t="shared" si="272"/>
        <v>57.916666666666664</v>
      </c>
      <c r="R3463" s="9" t="s">
        <v>8322</v>
      </c>
      <c r="S3463" t="s">
        <v>8323</v>
      </c>
      <c r="T3463" s="13">
        <f t="shared" si="273"/>
        <v>42643.632858796293</v>
      </c>
      <c r="U3463" s="13">
        <f t="shared" si="274"/>
        <v>42672.125</v>
      </c>
    </row>
    <row r="3464" spans="1:21" ht="43.5" x14ac:dyDescent="0.3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>
        <f t="shared" si="270"/>
        <v>202</v>
      </c>
      <c r="P3464">
        <f t="shared" si="271"/>
        <v>202</v>
      </c>
      <c r="Q3464" s="16">
        <f t="shared" si="272"/>
        <v>29.705882352941178</v>
      </c>
      <c r="R3464" s="9" t="s">
        <v>8322</v>
      </c>
      <c r="S3464" t="s">
        <v>8323</v>
      </c>
      <c r="T3464" s="13">
        <f t="shared" si="273"/>
        <v>42179.898472222223</v>
      </c>
      <c r="U3464" s="13">
        <f t="shared" si="274"/>
        <v>42195.75</v>
      </c>
    </row>
    <row r="3465" spans="1:21" ht="43.5" x14ac:dyDescent="0.3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>
        <f t="shared" si="270"/>
        <v>103.38000000000001</v>
      </c>
      <c r="P3465">
        <f t="shared" si="271"/>
        <v>104</v>
      </c>
      <c r="Q3465" s="16">
        <f t="shared" si="272"/>
        <v>90.684210526315795</v>
      </c>
      <c r="R3465" s="9" t="s">
        <v>8322</v>
      </c>
      <c r="S3465" t="s">
        <v>8323</v>
      </c>
      <c r="T3465" s="13">
        <f t="shared" si="273"/>
        <v>42612.918807870374</v>
      </c>
      <c r="U3465" s="13">
        <f t="shared" si="274"/>
        <v>42654.165972222225</v>
      </c>
    </row>
    <row r="3466" spans="1:21" ht="58" x14ac:dyDescent="0.3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>
        <f t="shared" si="270"/>
        <v>102.3236</v>
      </c>
      <c r="P3466">
        <f t="shared" si="271"/>
        <v>103</v>
      </c>
      <c r="Q3466" s="16">
        <f t="shared" si="272"/>
        <v>55.012688172043013</v>
      </c>
      <c r="R3466" s="9" t="s">
        <v>8322</v>
      </c>
      <c r="S3466" t="s">
        <v>8323</v>
      </c>
      <c r="T3466" s="13">
        <f t="shared" si="273"/>
        <v>42575.130057870367</v>
      </c>
      <c r="U3466" s="13">
        <f t="shared" si="274"/>
        <v>42605.130057870367</v>
      </c>
    </row>
    <row r="3467" spans="1:21" ht="43.5" x14ac:dyDescent="0.3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>
        <f t="shared" si="270"/>
        <v>103</v>
      </c>
      <c r="P3467">
        <f t="shared" si="271"/>
        <v>103</v>
      </c>
      <c r="Q3467" s="16">
        <f t="shared" si="272"/>
        <v>57.222222222222221</v>
      </c>
      <c r="R3467" s="9" t="s">
        <v>8322</v>
      </c>
      <c r="S3467" t="s">
        <v>8323</v>
      </c>
      <c r="T3467" s="13">
        <f t="shared" si="273"/>
        <v>42200.625833333332</v>
      </c>
      <c r="U3467" s="13">
        <f t="shared" si="274"/>
        <v>42225.666666666672</v>
      </c>
    </row>
    <row r="3468" spans="1:21" ht="43.5" x14ac:dyDescent="0.3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>
        <f t="shared" si="270"/>
        <v>127.14285714285714</v>
      </c>
      <c r="P3468">
        <f t="shared" si="271"/>
        <v>128</v>
      </c>
      <c r="Q3468" s="16">
        <f t="shared" si="272"/>
        <v>72.950819672131146</v>
      </c>
      <c r="R3468" s="9" t="s">
        <v>8322</v>
      </c>
      <c r="S3468" t="s">
        <v>8323</v>
      </c>
      <c r="T3468" s="13">
        <f t="shared" si="273"/>
        <v>42420.019097222219</v>
      </c>
      <c r="U3468" s="13">
        <f t="shared" si="274"/>
        <v>42479.977430555555</v>
      </c>
    </row>
    <row r="3469" spans="1:21" x14ac:dyDescent="0.3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>
        <f t="shared" si="270"/>
        <v>101</v>
      </c>
      <c r="P3469">
        <f t="shared" si="271"/>
        <v>101</v>
      </c>
      <c r="Q3469" s="16">
        <f t="shared" si="272"/>
        <v>64.468085106382972</v>
      </c>
      <c r="R3469" s="9" t="s">
        <v>8322</v>
      </c>
      <c r="S3469" t="s">
        <v>8323</v>
      </c>
      <c r="T3469" s="13">
        <f t="shared" si="273"/>
        <v>42053.671666666662</v>
      </c>
      <c r="U3469" s="13">
        <f t="shared" si="274"/>
        <v>42083.630000000005</v>
      </c>
    </row>
    <row r="3470" spans="1:21" ht="43.5" x14ac:dyDescent="0.3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>
        <f t="shared" si="270"/>
        <v>121.78</v>
      </c>
      <c r="P3470">
        <f t="shared" si="271"/>
        <v>122</v>
      </c>
      <c r="Q3470" s="16">
        <f t="shared" si="272"/>
        <v>716.35294117647061</v>
      </c>
      <c r="R3470" s="9" t="s">
        <v>8322</v>
      </c>
      <c r="S3470" t="s">
        <v>8323</v>
      </c>
      <c r="T3470" s="13">
        <f t="shared" si="273"/>
        <v>42605.765381944439</v>
      </c>
      <c r="U3470" s="13">
        <f t="shared" si="274"/>
        <v>42634.125</v>
      </c>
    </row>
    <row r="3471" spans="1:21" ht="58" x14ac:dyDescent="0.3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>
        <f t="shared" si="270"/>
        <v>113.39285714285714</v>
      </c>
      <c r="P3471">
        <f t="shared" si="271"/>
        <v>114</v>
      </c>
      <c r="Q3471" s="16">
        <f t="shared" si="272"/>
        <v>50.396825396825399</v>
      </c>
      <c r="R3471" s="9" t="s">
        <v>8322</v>
      </c>
      <c r="S3471" t="s">
        <v>8323</v>
      </c>
      <c r="T3471" s="13">
        <f t="shared" si="273"/>
        <v>42458.641724537039</v>
      </c>
      <c r="U3471" s="13">
        <f t="shared" si="274"/>
        <v>42488.641724537039</v>
      </c>
    </row>
    <row r="3472" spans="1:21" ht="29" x14ac:dyDescent="0.3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>
        <f t="shared" si="270"/>
        <v>150</v>
      </c>
      <c r="P3472">
        <f t="shared" si="271"/>
        <v>150</v>
      </c>
      <c r="Q3472" s="16">
        <f t="shared" si="272"/>
        <v>41.666666666666664</v>
      </c>
      <c r="R3472" s="9" t="s">
        <v>8322</v>
      </c>
      <c r="S3472" t="s">
        <v>8323</v>
      </c>
      <c r="T3472" s="13">
        <f t="shared" si="273"/>
        <v>42529.022013888884</v>
      </c>
      <c r="U3472" s="13">
        <f t="shared" si="274"/>
        <v>42566.901388888888</v>
      </c>
    </row>
    <row r="3473" spans="1:21" ht="58" x14ac:dyDescent="0.3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>
        <f t="shared" si="270"/>
        <v>214.6</v>
      </c>
      <c r="P3473">
        <f t="shared" si="271"/>
        <v>215</v>
      </c>
      <c r="Q3473" s="16">
        <f t="shared" si="272"/>
        <v>35.766666666666666</v>
      </c>
      <c r="R3473" s="9" t="s">
        <v>8322</v>
      </c>
      <c r="S3473" t="s">
        <v>8323</v>
      </c>
      <c r="T3473" s="13">
        <f t="shared" si="273"/>
        <v>41841.820486111108</v>
      </c>
      <c r="U3473" s="13">
        <f t="shared" si="274"/>
        <v>41882.833333333336</v>
      </c>
    </row>
    <row r="3474" spans="1:21" ht="43.5" x14ac:dyDescent="0.3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>
        <f t="shared" si="270"/>
        <v>102.05</v>
      </c>
      <c r="P3474">
        <f t="shared" si="271"/>
        <v>103</v>
      </c>
      <c r="Q3474" s="16">
        <f t="shared" si="272"/>
        <v>88.739130434782609</v>
      </c>
      <c r="R3474" s="9" t="s">
        <v>8322</v>
      </c>
      <c r="S3474" t="s">
        <v>8323</v>
      </c>
      <c r="T3474" s="13">
        <f t="shared" si="273"/>
        <v>41928.170497685183</v>
      </c>
      <c r="U3474" s="13">
        <f t="shared" si="274"/>
        <v>41949.249305555553</v>
      </c>
    </row>
    <row r="3475" spans="1:21" ht="43.5" x14ac:dyDescent="0.3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>
        <f t="shared" si="270"/>
        <v>100</v>
      </c>
      <c r="P3475">
        <f t="shared" si="271"/>
        <v>100</v>
      </c>
      <c r="Q3475" s="16">
        <f t="shared" si="272"/>
        <v>148.4848484848485</v>
      </c>
      <c r="R3475" s="9" t="s">
        <v>8322</v>
      </c>
      <c r="S3475" t="s">
        <v>8323</v>
      </c>
      <c r="T3475" s="13">
        <f t="shared" si="273"/>
        <v>42062.834444444445</v>
      </c>
      <c r="U3475" s="13">
        <f t="shared" si="274"/>
        <v>42083.852083333331</v>
      </c>
    </row>
    <row r="3476" spans="1:21" ht="43.5" x14ac:dyDescent="0.3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>
        <f t="shared" si="270"/>
        <v>101</v>
      </c>
      <c r="P3476">
        <f t="shared" si="271"/>
        <v>101</v>
      </c>
      <c r="Q3476" s="16">
        <f t="shared" si="272"/>
        <v>51.794871794871796</v>
      </c>
      <c r="R3476" s="9" t="s">
        <v>8322</v>
      </c>
      <c r="S3476" t="s">
        <v>8323</v>
      </c>
      <c r="T3476" s="13">
        <f t="shared" si="273"/>
        <v>42541.501516203702</v>
      </c>
      <c r="U3476" s="13">
        <f t="shared" si="274"/>
        <v>42571.501516203702</v>
      </c>
    </row>
    <row r="3477" spans="1:21" ht="43.5" x14ac:dyDescent="0.3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>
        <f t="shared" si="270"/>
        <v>113.33333333333333</v>
      </c>
      <c r="P3477">
        <f t="shared" si="271"/>
        <v>114</v>
      </c>
      <c r="Q3477" s="16">
        <f t="shared" si="272"/>
        <v>20</v>
      </c>
      <c r="R3477" s="9" t="s">
        <v>8322</v>
      </c>
      <c r="S3477" t="s">
        <v>8323</v>
      </c>
      <c r="T3477" s="13">
        <f t="shared" si="273"/>
        <v>41918.880833333329</v>
      </c>
      <c r="U3477" s="13">
        <f t="shared" si="274"/>
        <v>41946</v>
      </c>
    </row>
    <row r="3478" spans="1:21" ht="58" x14ac:dyDescent="0.3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>
        <f t="shared" si="270"/>
        <v>104</v>
      </c>
      <c r="P3478">
        <f t="shared" si="271"/>
        <v>104</v>
      </c>
      <c r="Q3478" s="16">
        <f t="shared" si="272"/>
        <v>52</v>
      </c>
      <c r="R3478" s="9" t="s">
        <v>8322</v>
      </c>
      <c r="S3478" t="s">
        <v>8323</v>
      </c>
      <c r="T3478" s="13">
        <f t="shared" si="273"/>
        <v>41921.279976851853</v>
      </c>
      <c r="U3478" s="13">
        <f t="shared" si="274"/>
        <v>41939.125</v>
      </c>
    </row>
    <row r="3479" spans="1:21" ht="43.5" x14ac:dyDescent="0.3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>
        <f t="shared" si="270"/>
        <v>115.33333333333333</v>
      </c>
      <c r="P3479">
        <f t="shared" si="271"/>
        <v>116</v>
      </c>
      <c r="Q3479" s="16">
        <f t="shared" si="272"/>
        <v>53.230769230769234</v>
      </c>
      <c r="R3479" s="9" t="s">
        <v>8322</v>
      </c>
      <c r="S3479" t="s">
        <v>8323</v>
      </c>
      <c r="T3479" s="13">
        <f t="shared" si="273"/>
        <v>42128.736608796295</v>
      </c>
      <c r="U3479" s="13">
        <f t="shared" si="274"/>
        <v>42141.125</v>
      </c>
    </row>
    <row r="3480" spans="1:21" ht="43.5" x14ac:dyDescent="0.3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>
        <f t="shared" si="270"/>
        <v>112.85000000000001</v>
      </c>
      <c r="P3480">
        <f t="shared" si="271"/>
        <v>113</v>
      </c>
      <c r="Q3480" s="16">
        <f t="shared" si="272"/>
        <v>39.596491228070178</v>
      </c>
      <c r="R3480" s="9" t="s">
        <v>8322</v>
      </c>
      <c r="S3480" t="s">
        <v>8323</v>
      </c>
      <c r="T3480" s="13">
        <f t="shared" si="273"/>
        <v>42053.916921296302</v>
      </c>
      <c r="U3480" s="13">
        <f t="shared" si="274"/>
        <v>42079.875</v>
      </c>
    </row>
    <row r="3481" spans="1:21" ht="43.5" x14ac:dyDescent="0.3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>
        <f t="shared" si="270"/>
        <v>127.86666666666666</v>
      </c>
      <c r="P3481">
        <f t="shared" si="271"/>
        <v>128</v>
      </c>
      <c r="Q3481" s="16">
        <f t="shared" si="272"/>
        <v>34.25</v>
      </c>
      <c r="R3481" s="9" t="s">
        <v>8322</v>
      </c>
      <c r="S3481" t="s">
        <v>8323</v>
      </c>
      <c r="T3481" s="13">
        <f t="shared" si="273"/>
        <v>41781.855092592588</v>
      </c>
      <c r="U3481" s="13">
        <f t="shared" si="274"/>
        <v>41811.855092592588</v>
      </c>
    </row>
    <row r="3482" spans="1:21" ht="43.5" x14ac:dyDescent="0.3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>
        <f t="shared" si="270"/>
        <v>142.66666666666669</v>
      </c>
      <c r="P3482">
        <f t="shared" si="271"/>
        <v>143</v>
      </c>
      <c r="Q3482" s="16">
        <f t="shared" si="272"/>
        <v>164.61538461538461</v>
      </c>
      <c r="R3482" s="9" t="s">
        <v>8322</v>
      </c>
      <c r="S3482" t="s">
        <v>8323</v>
      </c>
      <c r="T3482" s="13">
        <f t="shared" si="273"/>
        <v>42171.317442129628</v>
      </c>
      <c r="U3482" s="13">
        <f t="shared" si="274"/>
        <v>42195.875</v>
      </c>
    </row>
    <row r="3483" spans="1:21" ht="43.5" x14ac:dyDescent="0.3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>
        <f t="shared" si="270"/>
        <v>118.8</v>
      </c>
      <c r="P3483">
        <f t="shared" si="271"/>
        <v>119</v>
      </c>
      <c r="Q3483" s="16">
        <f t="shared" si="272"/>
        <v>125.05263157894737</v>
      </c>
      <c r="R3483" s="9" t="s">
        <v>8322</v>
      </c>
      <c r="S3483" t="s">
        <v>8323</v>
      </c>
      <c r="T3483" s="13">
        <f t="shared" si="273"/>
        <v>41989.24754629629</v>
      </c>
      <c r="U3483" s="13">
        <f t="shared" si="274"/>
        <v>42006.24754629629</v>
      </c>
    </row>
    <row r="3484" spans="1:21" ht="43.5" x14ac:dyDescent="0.3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>
        <f t="shared" si="270"/>
        <v>138.33333333333334</v>
      </c>
      <c r="P3484">
        <f t="shared" si="271"/>
        <v>139</v>
      </c>
      <c r="Q3484" s="16">
        <f t="shared" si="272"/>
        <v>51.875</v>
      </c>
      <c r="R3484" s="9" t="s">
        <v>8322</v>
      </c>
      <c r="S3484" t="s">
        <v>8323</v>
      </c>
      <c r="T3484" s="13">
        <f t="shared" si="273"/>
        <v>41796.771597222221</v>
      </c>
      <c r="U3484" s="13">
        <f t="shared" si="274"/>
        <v>41826.771597222221</v>
      </c>
    </row>
    <row r="3485" spans="1:21" ht="43.5" x14ac:dyDescent="0.3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>
        <f t="shared" si="270"/>
        <v>159.9402985074627</v>
      </c>
      <c r="P3485">
        <f t="shared" si="271"/>
        <v>160</v>
      </c>
      <c r="Q3485" s="16">
        <f t="shared" si="272"/>
        <v>40.285714285714285</v>
      </c>
      <c r="R3485" s="9" t="s">
        <v>8322</v>
      </c>
      <c r="S3485" t="s">
        <v>8323</v>
      </c>
      <c r="T3485" s="13">
        <f t="shared" si="273"/>
        <v>41793.668761574074</v>
      </c>
      <c r="U3485" s="13">
        <f t="shared" si="274"/>
        <v>41823.668761574074</v>
      </c>
    </row>
    <row r="3486" spans="1:21" ht="58" x14ac:dyDescent="0.3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>
        <f t="shared" si="270"/>
        <v>114.24000000000001</v>
      </c>
      <c r="P3486">
        <f t="shared" si="271"/>
        <v>115</v>
      </c>
      <c r="Q3486" s="16">
        <f t="shared" si="272"/>
        <v>64.909090909090907</v>
      </c>
      <c r="R3486" s="9" t="s">
        <v>8322</v>
      </c>
      <c r="S3486" t="s">
        <v>8323</v>
      </c>
      <c r="T3486" s="13">
        <f t="shared" si="273"/>
        <v>42506.760405092587</v>
      </c>
      <c r="U3486" s="13">
        <f t="shared" si="274"/>
        <v>42536.760405092587</v>
      </c>
    </row>
    <row r="3487" spans="1:21" ht="43.5" x14ac:dyDescent="0.3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>
        <f t="shared" si="270"/>
        <v>100.60606060606061</v>
      </c>
      <c r="P3487">
        <f t="shared" si="271"/>
        <v>101</v>
      </c>
      <c r="Q3487" s="16">
        <f t="shared" si="272"/>
        <v>55.333333333333336</v>
      </c>
      <c r="R3487" s="9" t="s">
        <v>8322</v>
      </c>
      <c r="S3487" t="s">
        <v>8323</v>
      </c>
      <c r="T3487" s="13">
        <f t="shared" si="273"/>
        <v>42372.693055555559</v>
      </c>
      <c r="U3487" s="13">
        <f t="shared" si="274"/>
        <v>42402.693055555559</v>
      </c>
    </row>
    <row r="3488" spans="1:21" ht="43.5" x14ac:dyDescent="0.3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>
        <f t="shared" si="270"/>
        <v>155.20000000000002</v>
      </c>
      <c r="P3488">
        <f t="shared" si="271"/>
        <v>156</v>
      </c>
      <c r="Q3488" s="16">
        <f t="shared" si="272"/>
        <v>83.142857142857139</v>
      </c>
      <c r="R3488" s="9" t="s">
        <v>8322</v>
      </c>
      <c r="S3488" t="s">
        <v>8323</v>
      </c>
      <c r="T3488" s="13">
        <f t="shared" si="273"/>
        <v>42126.87501157407</v>
      </c>
      <c r="U3488" s="13">
        <f t="shared" si="274"/>
        <v>42158.290972222225</v>
      </c>
    </row>
    <row r="3489" spans="1:21" ht="43.5" x14ac:dyDescent="0.3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>
        <f t="shared" si="270"/>
        <v>127.75000000000001</v>
      </c>
      <c r="P3489">
        <f t="shared" si="271"/>
        <v>128</v>
      </c>
      <c r="Q3489" s="16">
        <f t="shared" si="272"/>
        <v>38.712121212121211</v>
      </c>
      <c r="R3489" s="9" t="s">
        <v>8322</v>
      </c>
      <c r="S3489" t="s">
        <v>8323</v>
      </c>
      <c r="T3489" s="13">
        <f t="shared" si="273"/>
        <v>42149.940416666665</v>
      </c>
      <c r="U3489" s="13">
        <f t="shared" si="274"/>
        <v>42179.940416666665</v>
      </c>
    </row>
    <row r="3490" spans="1:21" ht="58" x14ac:dyDescent="0.3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>
        <f t="shared" si="270"/>
        <v>121.2</v>
      </c>
      <c r="P3490">
        <f t="shared" si="271"/>
        <v>122</v>
      </c>
      <c r="Q3490" s="16">
        <f t="shared" si="272"/>
        <v>125.37931034482759</v>
      </c>
      <c r="R3490" s="9" t="s">
        <v>8322</v>
      </c>
      <c r="S3490" t="s">
        <v>8323</v>
      </c>
      <c r="T3490" s="13">
        <f t="shared" si="273"/>
        <v>42087.768055555556</v>
      </c>
      <c r="U3490" s="13">
        <f t="shared" si="274"/>
        <v>42111.666666666672</v>
      </c>
    </row>
    <row r="3491" spans="1:21" ht="43.5" x14ac:dyDescent="0.3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>
        <f t="shared" si="270"/>
        <v>112.7</v>
      </c>
      <c r="P3491">
        <f t="shared" si="271"/>
        <v>113</v>
      </c>
      <c r="Q3491" s="16">
        <f t="shared" si="272"/>
        <v>78.263888888888886</v>
      </c>
      <c r="R3491" s="9" t="s">
        <v>8322</v>
      </c>
      <c r="S3491" t="s">
        <v>8323</v>
      </c>
      <c r="T3491" s="13">
        <f t="shared" si="273"/>
        <v>41753.635775462964</v>
      </c>
      <c r="U3491" s="13">
        <f t="shared" si="274"/>
        <v>41783.875</v>
      </c>
    </row>
    <row r="3492" spans="1:21" ht="43.5" x14ac:dyDescent="0.3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>
        <f t="shared" si="270"/>
        <v>127.49999999999999</v>
      </c>
      <c r="P3492">
        <f t="shared" si="271"/>
        <v>128</v>
      </c>
      <c r="Q3492" s="16">
        <f t="shared" si="272"/>
        <v>47.222222222222221</v>
      </c>
      <c r="R3492" s="9" t="s">
        <v>8322</v>
      </c>
      <c r="S3492" t="s">
        <v>8323</v>
      </c>
      <c r="T3492" s="13">
        <f t="shared" si="273"/>
        <v>42443.802361111113</v>
      </c>
      <c r="U3492" s="13">
        <f t="shared" si="274"/>
        <v>42473.802361111113</v>
      </c>
    </row>
    <row r="3493" spans="1:21" ht="58" x14ac:dyDescent="0.3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>
        <f t="shared" si="270"/>
        <v>158.20000000000002</v>
      </c>
      <c r="P3493">
        <f t="shared" si="271"/>
        <v>159</v>
      </c>
      <c r="Q3493" s="16">
        <f t="shared" si="272"/>
        <v>79.099999999999994</v>
      </c>
      <c r="R3493" s="9" t="s">
        <v>8322</v>
      </c>
      <c r="S3493" t="s">
        <v>8323</v>
      </c>
      <c r="T3493" s="13">
        <f t="shared" si="273"/>
        <v>42121.249814814815</v>
      </c>
      <c r="U3493" s="13">
        <f t="shared" si="274"/>
        <v>42142.249814814815</v>
      </c>
    </row>
    <row r="3494" spans="1:21" ht="43.5" x14ac:dyDescent="0.3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>
        <f t="shared" si="270"/>
        <v>105.26894736842105</v>
      </c>
      <c r="P3494">
        <f t="shared" si="271"/>
        <v>106</v>
      </c>
      <c r="Q3494" s="16">
        <f t="shared" si="272"/>
        <v>114.29199999999999</v>
      </c>
      <c r="R3494" s="9" t="s">
        <v>8322</v>
      </c>
      <c r="S3494" t="s">
        <v>8323</v>
      </c>
      <c r="T3494" s="13">
        <f t="shared" si="273"/>
        <v>42268.009224537032</v>
      </c>
      <c r="U3494" s="13">
        <f t="shared" si="274"/>
        <v>42303.009224537032</v>
      </c>
    </row>
    <row r="3495" spans="1:21" ht="43.5" x14ac:dyDescent="0.3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>
        <f t="shared" si="270"/>
        <v>100</v>
      </c>
      <c r="P3495">
        <f t="shared" si="271"/>
        <v>100</v>
      </c>
      <c r="Q3495" s="16">
        <f t="shared" si="272"/>
        <v>51.724137931034484</v>
      </c>
      <c r="R3495" s="9" t="s">
        <v>8322</v>
      </c>
      <c r="S3495" t="s">
        <v>8323</v>
      </c>
      <c r="T3495" s="13">
        <f t="shared" si="273"/>
        <v>41848.866157407407</v>
      </c>
      <c r="U3495" s="13">
        <f t="shared" si="274"/>
        <v>41868.21597222222</v>
      </c>
    </row>
    <row r="3496" spans="1:21" ht="43.5" x14ac:dyDescent="0.3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>
        <f t="shared" si="270"/>
        <v>100</v>
      </c>
      <c r="P3496">
        <f t="shared" si="271"/>
        <v>100</v>
      </c>
      <c r="Q3496" s="16">
        <f t="shared" si="272"/>
        <v>30.76923076923077</v>
      </c>
      <c r="R3496" s="9" t="s">
        <v>8322</v>
      </c>
      <c r="S3496" t="s">
        <v>8323</v>
      </c>
      <c r="T3496" s="13">
        <f t="shared" si="273"/>
        <v>42689.214988425927</v>
      </c>
      <c r="U3496" s="13">
        <f t="shared" si="274"/>
        <v>42700.25</v>
      </c>
    </row>
    <row r="3497" spans="1:21" ht="43.5" x14ac:dyDescent="0.3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>
        <f t="shared" si="270"/>
        <v>106.86</v>
      </c>
      <c r="P3497">
        <f t="shared" si="271"/>
        <v>107</v>
      </c>
      <c r="Q3497" s="16">
        <f t="shared" si="272"/>
        <v>74.208333333333329</v>
      </c>
      <c r="R3497" s="9" t="s">
        <v>8322</v>
      </c>
      <c r="S3497" t="s">
        <v>8323</v>
      </c>
      <c r="T3497" s="13">
        <f t="shared" si="273"/>
        <v>41915.762835648151</v>
      </c>
      <c r="U3497" s="13">
        <f t="shared" si="274"/>
        <v>41944.720833333333</v>
      </c>
    </row>
    <row r="3498" spans="1:21" ht="58" x14ac:dyDescent="0.3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>
        <f t="shared" si="270"/>
        <v>124.4</v>
      </c>
      <c r="P3498">
        <f t="shared" si="271"/>
        <v>125</v>
      </c>
      <c r="Q3498" s="16">
        <f t="shared" si="272"/>
        <v>47.846153846153847</v>
      </c>
      <c r="R3498" s="9" t="s">
        <v>8322</v>
      </c>
      <c r="S3498" t="s">
        <v>8323</v>
      </c>
      <c r="T3498" s="13">
        <f t="shared" si="273"/>
        <v>42584.846828703703</v>
      </c>
      <c r="U3498" s="13">
        <f t="shared" si="274"/>
        <v>42624.846828703703</v>
      </c>
    </row>
    <row r="3499" spans="1:21" ht="58" x14ac:dyDescent="0.3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>
        <f t="shared" si="270"/>
        <v>108.70406189555126</v>
      </c>
      <c r="P3499">
        <f t="shared" si="271"/>
        <v>109</v>
      </c>
      <c r="Q3499" s="16">
        <f t="shared" si="272"/>
        <v>34.408163265306122</v>
      </c>
      <c r="R3499" s="9" t="s">
        <v>8322</v>
      </c>
      <c r="S3499" t="s">
        <v>8323</v>
      </c>
      <c r="T3499" s="13">
        <f t="shared" si="273"/>
        <v>42511.741944444439</v>
      </c>
      <c r="U3499" s="13">
        <f t="shared" si="274"/>
        <v>42523.916666666672</v>
      </c>
    </row>
    <row r="3500" spans="1:21" ht="58" x14ac:dyDescent="0.3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>
        <f t="shared" si="270"/>
        <v>102.42424242424242</v>
      </c>
      <c r="P3500">
        <f t="shared" si="271"/>
        <v>103</v>
      </c>
      <c r="Q3500" s="16">
        <f t="shared" si="272"/>
        <v>40.238095238095241</v>
      </c>
      <c r="R3500" s="9" t="s">
        <v>8322</v>
      </c>
      <c r="S3500" t="s">
        <v>8323</v>
      </c>
      <c r="T3500" s="13">
        <f t="shared" si="273"/>
        <v>42459.15861111111</v>
      </c>
      <c r="U3500" s="13">
        <f t="shared" si="274"/>
        <v>42518.905555555553</v>
      </c>
    </row>
    <row r="3501" spans="1:21" ht="43.5" x14ac:dyDescent="0.3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>
        <f t="shared" si="270"/>
        <v>105.5</v>
      </c>
      <c r="P3501">
        <f t="shared" si="271"/>
        <v>106</v>
      </c>
      <c r="Q3501" s="16">
        <f t="shared" si="272"/>
        <v>60.285714285714285</v>
      </c>
      <c r="R3501" s="9" t="s">
        <v>8322</v>
      </c>
      <c r="S3501" t="s">
        <v>8323</v>
      </c>
      <c r="T3501" s="13">
        <f t="shared" si="273"/>
        <v>42132.036168981482</v>
      </c>
      <c r="U3501" s="13">
        <f t="shared" si="274"/>
        <v>42186.290972222225</v>
      </c>
    </row>
    <row r="3502" spans="1:21" ht="58" x14ac:dyDescent="0.3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>
        <f t="shared" si="270"/>
        <v>106.3</v>
      </c>
      <c r="P3502">
        <f t="shared" si="271"/>
        <v>107</v>
      </c>
      <c r="Q3502" s="16">
        <f t="shared" si="272"/>
        <v>25.30952380952381</v>
      </c>
      <c r="R3502" s="9" t="s">
        <v>8322</v>
      </c>
      <c r="S3502" t="s">
        <v>8323</v>
      </c>
      <c r="T3502" s="13">
        <f t="shared" si="273"/>
        <v>42419.91942129629</v>
      </c>
      <c r="U3502" s="13">
        <f t="shared" si="274"/>
        <v>42436.207638888889</v>
      </c>
    </row>
    <row r="3503" spans="1:21" ht="43.5" x14ac:dyDescent="0.3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>
        <f t="shared" si="270"/>
        <v>100.66666666666666</v>
      </c>
      <c r="P3503">
        <f t="shared" si="271"/>
        <v>101</v>
      </c>
      <c r="Q3503" s="16">
        <f t="shared" si="272"/>
        <v>35.952380952380949</v>
      </c>
      <c r="R3503" s="9" t="s">
        <v>8322</v>
      </c>
      <c r="S3503" t="s">
        <v>8323</v>
      </c>
      <c r="T3503" s="13">
        <f t="shared" si="273"/>
        <v>42233.763831018514</v>
      </c>
      <c r="U3503" s="13">
        <f t="shared" si="274"/>
        <v>42258.763831018514</v>
      </c>
    </row>
    <row r="3504" spans="1:21" ht="43.5" x14ac:dyDescent="0.3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>
        <f t="shared" si="270"/>
        <v>105.4</v>
      </c>
      <c r="P3504">
        <f t="shared" si="271"/>
        <v>106</v>
      </c>
      <c r="Q3504" s="16">
        <f t="shared" si="272"/>
        <v>136</v>
      </c>
      <c r="R3504" s="9" t="s">
        <v>8322</v>
      </c>
      <c r="S3504" t="s">
        <v>8323</v>
      </c>
      <c r="T3504" s="13">
        <f t="shared" si="273"/>
        <v>42430.839398148149</v>
      </c>
      <c r="U3504" s="13">
        <f t="shared" si="274"/>
        <v>42445.165972222225</v>
      </c>
    </row>
    <row r="3505" spans="1:21" ht="43.5" x14ac:dyDescent="0.3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>
        <f t="shared" si="270"/>
        <v>107.55999999999999</v>
      </c>
      <c r="P3505">
        <f t="shared" si="271"/>
        <v>108</v>
      </c>
      <c r="Q3505" s="16">
        <f t="shared" si="272"/>
        <v>70.763157894736835</v>
      </c>
      <c r="R3505" s="9" t="s">
        <v>8322</v>
      </c>
      <c r="S3505" t="s">
        <v>8323</v>
      </c>
      <c r="T3505" s="13">
        <f t="shared" si="273"/>
        <v>42545.478333333333</v>
      </c>
      <c r="U3505" s="13">
        <f t="shared" si="274"/>
        <v>42575.478333333333</v>
      </c>
    </row>
    <row r="3506" spans="1:21" ht="58" x14ac:dyDescent="0.3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>
        <f t="shared" si="270"/>
        <v>100</v>
      </c>
      <c r="P3506">
        <f t="shared" si="271"/>
        <v>100</v>
      </c>
      <c r="Q3506" s="16">
        <f t="shared" si="272"/>
        <v>125</v>
      </c>
      <c r="R3506" s="9" t="s">
        <v>8322</v>
      </c>
      <c r="S3506" t="s">
        <v>8323</v>
      </c>
      <c r="T3506" s="13">
        <f t="shared" si="273"/>
        <v>42297.748738425929</v>
      </c>
      <c r="U3506" s="13">
        <f t="shared" si="274"/>
        <v>42327.790405092594</v>
      </c>
    </row>
    <row r="3507" spans="1:21" ht="87" x14ac:dyDescent="0.3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>
        <f t="shared" si="270"/>
        <v>103.76</v>
      </c>
      <c r="P3507">
        <f t="shared" si="271"/>
        <v>104</v>
      </c>
      <c r="Q3507" s="16">
        <f t="shared" si="272"/>
        <v>66.512820512820511</v>
      </c>
      <c r="R3507" s="9" t="s">
        <v>8322</v>
      </c>
      <c r="S3507" t="s">
        <v>8323</v>
      </c>
      <c r="T3507" s="13">
        <f t="shared" si="273"/>
        <v>41760.935706018521</v>
      </c>
      <c r="U3507" s="13">
        <f t="shared" si="274"/>
        <v>41772.166666666664</v>
      </c>
    </row>
    <row r="3508" spans="1:21" ht="43.5" x14ac:dyDescent="0.3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>
        <f t="shared" si="270"/>
        <v>101.49999999999999</v>
      </c>
      <c r="P3508">
        <f t="shared" si="271"/>
        <v>102</v>
      </c>
      <c r="Q3508" s="16">
        <f t="shared" si="272"/>
        <v>105</v>
      </c>
      <c r="R3508" s="9" t="s">
        <v>8322</v>
      </c>
      <c r="S3508" t="s">
        <v>8323</v>
      </c>
      <c r="T3508" s="13">
        <f t="shared" si="273"/>
        <v>41829.734259259261</v>
      </c>
      <c r="U3508" s="13">
        <f t="shared" si="274"/>
        <v>41874.734259259261</v>
      </c>
    </row>
    <row r="3509" spans="1:21" ht="43.5" x14ac:dyDescent="0.3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>
        <f t="shared" si="270"/>
        <v>104.4</v>
      </c>
      <c r="P3509">
        <f t="shared" si="271"/>
        <v>105</v>
      </c>
      <c r="Q3509" s="16">
        <f t="shared" si="272"/>
        <v>145</v>
      </c>
      <c r="R3509" s="9" t="s">
        <v>8322</v>
      </c>
      <c r="S3509" t="s">
        <v>8323</v>
      </c>
      <c r="T3509" s="13">
        <f t="shared" si="273"/>
        <v>42491.92288194444</v>
      </c>
      <c r="U3509" s="13">
        <f t="shared" si="274"/>
        <v>42521.92288194444</v>
      </c>
    </row>
    <row r="3510" spans="1:21" ht="43.5" x14ac:dyDescent="0.3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>
        <f t="shared" si="270"/>
        <v>180</v>
      </c>
      <c r="P3510">
        <f t="shared" si="271"/>
        <v>180</v>
      </c>
      <c r="Q3510" s="16">
        <f t="shared" si="272"/>
        <v>12</v>
      </c>
      <c r="R3510" s="9" t="s">
        <v>8322</v>
      </c>
      <c r="S3510" t="s">
        <v>8323</v>
      </c>
      <c r="T3510" s="13">
        <f t="shared" si="273"/>
        <v>42477.729780092588</v>
      </c>
      <c r="U3510" s="13">
        <f t="shared" si="274"/>
        <v>42500.875</v>
      </c>
    </row>
    <row r="3511" spans="1:21" ht="43.5" x14ac:dyDescent="0.3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>
        <f t="shared" si="270"/>
        <v>106.33333333333333</v>
      </c>
      <c r="P3511">
        <f t="shared" si="271"/>
        <v>107</v>
      </c>
      <c r="Q3511" s="16">
        <f t="shared" si="272"/>
        <v>96.666666666666671</v>
      </c>
      <c r="R3511" s="9" t="s">
        <v>8322</v>
      </c>
      <c r="S3511" t="s">
        <v>8323</v>
      </c>
      <c r="T3511" s="13">
        <f t="shared" si="273"/>
        <v>41950.859560185185</v>
      </c>
      <c r="U3511" s="13">
        <f t="shared" si="274"/>
        <v>41964.204861111109</v>
      </c>
    </row>
    <row r="3512" spans="1:21" ht="58" x14ac:dyDescent="0.3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>
        <f t="shared" si="270"/>
        <v>100.55555555555556</v>
      </c>
      <c r="P3512">
        <f t="shared" si="271"/>
        <v>101</v>
      </c>
      <c r="Q3512" s="16">
        <f t="shared" si="272"/>
        <v>60.333333333333336</v>
      </c>
      <c r="R3512" s="9" t="s">
        <v>8322</v>
      </c>
      <c r="S3512" t="s">
        <v>8323</v>
      </c>
      <c r="T3512" s="13">
        <f t="shared" si="273"/>
        <v>41802.62090277778</v>
      </c>
      <c r="U3512" s="13">
        <f t="shared" si="274"/>
        <v>41822.62090277778</v>
      </c>
    </row>
    <row r="3513" spans="1:21" ht="43.5" x14ac:dyDescent="0.3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>
        <f t="shared" si="270"/>
        <v>101.2</v>
      </c>
      <c r="P3513">
        <f t="shared" si="271"/>
        <v>102</v>
      </c>
      <c r="Q3513" s="16">
        <f t="shared" si="272"/>
        <v>79.89473684210526</v>
      </c>
      <c r="R3513" s="9" t="s">
        <v>8322</v>
      </c>
      <c r="S3513" t="s">
        <v>8323</v>
      </c>
      <c r="T3513" s="13">
        <f t="shared" si="273"/>
        <v>41927.873784722222</v>
      </c>
      <c r="U3513" s="13">
        <f t="shared" si="274"/>
        <v>41950.770833333336</v>
      </c>
    </row>
    <row r="3514" spans="1:21" ht="43.5" x14ac:dyDescent="0.3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>
        <f t="shared" si="270"/>
        <v>100</v>
      </c>
      <c r="P3514">
        <f t="shared" si="271"/>
        <v>100</v>
      </c>
      <c r="Q3514" s="16">
        <f t="shared" si="272"/>
        <v>58.823529411764703</v>
      </c>
      <c r="R3514" s="9" t="s">
        <v>8322</v>
      </c>
      <c r="S3514" t="s">
        <v>8323</v>
      </c>
      <c r="T3514" s="13">
        <f t="shared" si="273"/>
        <v>42057.536944444444</v>
      </c>
      <c r="U3514" s="13">
        <f t="shared" si="274"/>
        <v>42117.49527777778</v>
      </c>
    </row>
    <row r="3515" spans="1:21" ht="43.5" x14ac:dyDescent="0.3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>
        <f t="shared" si="270"/>
        <v>118.39285714285714</v>
      </c>
      <c r="P3515">
        <f t="shared" si="271"/>
        <v>119</v>
      </c>
      <c r="Q3515" s="16">
        <f t="shared" si="272"/>
        <v>75.340909090909093</v>
      </c>
      <c r="R3515" s="9" t="s">
        <v>8322</v>
      </c>
      <c r="S3515" t="s">
        <v>8323</v>
      </c>
      <c r="T3515" s="13">
        <f t="shared" si="273"/>
        <v>41781.096203703702</v>
      </c>
      <c r="U3515" s="13">
        <f t="shared" si="274"/>
        <v>41794.207638888889</v>
      </c>
    </row>
    <row r="3516" spans="1:21" ht="43.5" x14ac:dyDescent="0.3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>
        <f t="shared" si="270"/>
        <v>110.00000000000001</v>
      </c>
      <c r="P3516">
        <f t="shared" si="271"/>
        <v>110</v>
      </c>
      <c r="Q3516" s="16">
        <f t="shared" si="272"/>
        <v>55</v>
      </c>
      <c r="R3516" s="9" t="s">
        <v>8322</v>
      </c>
      <c r="S3516" t="s">
        <v>8323</v>
      </c>
      <c r="T3516" s="13">
        <f t="shared" si="273"/>
        <v>42020.846666666665</v>
      </c>
      <c r="U3516" s="13">
        <f t="shared" si="274"/>
        <v>42037.207638888889</v>
      </c>
    </row>
    <row r="3517" spans="1:21" ht="43.5" x14ac:dyDescent="0.3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>
        <f t="shared" si="270"/>
        <v>102.66666666666666</v>
      </c>
      <c r="P3517">
        <f t="shared" si="271"/>
        <v>103</v>
      </c>
      <c r="Q3517" s="16">
        <f t="shared" si="272"/>
        <v>66.956521739130437</v>
      </c>
      <c r="R3517" s="9" t="s">
        <v>8322</v>
      </c>
      <c r="S3517" t="s">
        <v>8323</v>
      </c>
      <c r="T3517" s="13">
        <f t="shared" si="273"/>
        <v>42125.772812499999</v>
      </c>
      <c r="U3517" s="13">
        <f t="shared" si="274"/>
        <v>42155.772812499999</v>
      </c>
    </row>
    <row r="3518" spans="1:21" ht="43.5" x14ac:dyDescent="0.3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>
        <f t="shared" si="270"/>
        <v>100</v>
      </c>
      <c r="P3518">
        <f t="shared" si="271"/>
        <v>100</v>
      </c>
      <c r="Q3518" s="16">
        <f t="shared" si="272"/>
        <v>227.27272727272728</v>
      </c>
      <c r="R3518" s="9" t="s">
        <v>8322</v>
      </c>
      <c r="S3518" t="s">
        <v>8323</v>
      </c>
      <c r="T3518" s="13">
        <f t="shared" si="273"/>
        <v>41856.010069444441</v>
      </c>
      <c r="U3518" s="13">
        <f t="shared" si="274"/>
        <v>41890.125</v>
      </c>
    </row>
    <row r="3519" spans="1:21" ht="43.5" x14ac:dyDescent="0.3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>
        <f t="shared" si="270"/>
        <v>100</v>
      </c>
      <c r="P3519">
        <f t="shared" si="271"/>
        <v>100</v>
      </c>
      <c r="Q3519" s="16">
        <f t="shared" si="272"/>
        <v>307.69230769230768</v>
      </c>
      <c r="R3519" s="9" t="s">
        <v>8322</v>
      </c>
      <c r="S3519" t="s">
        <v>8323</v>
      </c>
      <c r="T3519" s="13">
        <f t="shared" si="273"/>
        <v>41794.817523148151</v>
      </c>
      <c r="U3519" s="13">
        <f t="shared" si="274"/>
        <v>41824.458333333336</v>
      </c>
    </row>
    <row r="3520" spans="1:21" ht="43.5" x14ac:dyDescent="0.3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>
        <f t="shared" si="270"/>
        <v>110.04599999999999</v>
      </c>
      <c r="P3520">
        <f t="shared" si="271"/>
        <v>111</v>
      </c>
      <c r="Q3520" s="16">
        <f t="shared" si="272"/>
        <v>50.020909090909093</v>
      </c>
      <c r="R3520" s="9" t="s">
        <v>8322</v>
      </c>
      <c r="S3520" t="s">
        <v>8323</v>
      </c>
      <c r="T3520" s="13">
        <f t="shared" si="273"/>
        <v>41893.783553240741</v>
      </c>
      <c r="U3520" s="13">
        <f t="shared" si="274"/>
        <v>41914.597916666666</v>
      </c>
    </row>
    <row r="3521" spans="1:21" ht="43.5" x14ac:dyDescent="0.3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>
        <f t="shared" si="270"/>
        <v>101.35000000000001</v>
      </c>
      <c r="P3521">
        <f t="shared" si="271"/>
        <v>102</v>
      </c>
      <c r="Q3521" s="16">
        <f t="shared" si="272"/>
        <v>72.392857142857139</v>
      </c>
      <c r="R3521" s="9" t="s">
        <v>8322</v>
      </c>
      <c r="S3521" t="s">
        <v>8323</v>
      </c>
      <c r="T3521" s="13">
        <f t="shared" si="273"/>
        <v>42037.598958333328</v>
      </c>
      <c r="U3521" s="13">
        <f t="shared" si="274"/>
        <v>42067.598958333328</v>
      </c>
    </row>
    <row r="3522" spans="1:21" ht="43.5" x14ac:dyDescent="0.3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>
        <f t="shared" si="270"/>
        <v>100.75</v>
      </c>
      <c r="P3522">
        <f t="shared" si="271"/>
        <v>101</v>
      </c>
      <c r="Q3522" s="16">
        <f t="shared" si="272"/>
        <v>95.952380952380949</v>
      </c>
      <c r="R3522" s="9" t="s">
        <v>8322</v>
      </c>
      <c r="S3522" t="s">
        <v>8323</v>
      </c>
      <c r="T3522" s="13">
        <f t="shared" si="273"/>
        <v>42227.824212962965</v>
      </c>
      <c r="U3522" s="13">
        <f t="shared" si="274"/>
        <v>42253.57430555555</v>
      </c>
    </row>
    <row r="3523" spans="1:21" ht="58" x14ac:dyDescent="0.3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>
        <f t="shared" ref="O3523:O3586" si="275">((E3523)/(D3523))*100</f>
        <v>169.42857142857144</v>
      </c>
      <c r="P3523">
        <f t="shared" ref="P3523:P3586" si="276">ROUNDUP(O3523,0)</f>
        <v>170</v>
      </c>
      <c r="Q3523" s="16">
        <f t="shared" ref="Q3523:Q3586" si="277">E3523/L3523</f>
        <v>45.615384615384613</v>
      </c>
      <c r="R3523" s="9" t="s">
        <v>8322</v>
      </c>
      <c r="S3523" t="s">
        <v>8323</v>
      </c>
      <c r="T3523" s="13">
        <f t="shared" ref="T3523:T3586" si="278">(((J3523/60)/60)/24)+DATE(1970,1,1)</f>
        <v>41881.361342592594</v>
      </c>
      <c r="U3523" s="13">
        <f t="shared" ref="U3523:U3586" si="279">(((I3523/60)/60)/24)+DATE(1970,1,1)</f>
        <v>41911.361342592594</v>
      </c>
    </row>
    <row r="3524" spans="1:21" ht="43.5" x14ac:dyDescent="0.3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>
        <f t="shared" si="275"/>
        <v>100</v>
      </c>
      <c r="P3524">
        <f t="shared" si="276"/>
        <v>100</v>
      </c>
      <c r="Q3524" s="16">
        <f t="shared" si="277"/>
        <v>41.029411764705884</v>
      </c>
      <c r="R3524" s="9" t="s">
        <v>8322</v>
      </c>
      <c r="S3524" t="s">
        <v>8323</v>
      </c>
      <c r="T3524" s="13">
        <f t="shared" si="278"/>
        <v>42234.789884259255</v>
      </c>
      <c r="U3524" s="13">
        <f t="shared" si="279"/>
        <v>42262.420833333337</v>
      </c>
    </row>
    <row r="3525" spans="1:21" ht="43.5" x14ac:dyDescent="0.3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>
        <f t="shared" si="275"/>
        <v>113.65</v>
      </c>
      <c r="P3525">
        <f t="shared" si="276"/>
        <v>114</v>
      </c>
      <c r="Q3525" s="16">
        <f t="shared" si="277"/>
        <v>56.825000000000003</v>
      </c>
      <c r="R3525" s="9" t="s">
        <v>8322</v>
      </c>
      <c r="S3525" t="s">
        <v>8323</v>
      </c>
      <c r="T3525" s="13">
        <f t="shared" si="278"/>
        <v>42581.397546296299</v>
      </c>
      <c r="U3525" s="13">
        <f t="shared" si="279"/>
        <v>42638.958333333328</v>
      </c>
    </row>
    <row r="3526" spans="1:21" ht="58" x14ac:dyDescent="0.3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>
        <f t="shared" si="275"/>
        <v>101.56</v>
      </c>
      <c r="P3526">
        <f t="shared" si="276"/>
        <v>102</v>
      </c>
      <c r="Q3526" s="16">
        <f t="shared" si="277"/>
        <v>137.24324324324326</v>
      </c>
      <c r="R3526" s="9" t="s">
        <v>8322</v>
      </c>
      <c r="S3526" t="s">
        <v>8323</v>
      </c>
      <c r="T3526" s="13">
        <f t="shared" si="278"/>
        <v>41880.76357638889</v>
      </c>
      <c r="U3526" s="13">
        <f t="shared" si="279"/>
        <v>41895.166666666664</v>
      </c>
    </row>
    <row r="3527" spans="1:21" ht="43.5" x14ac:dyDescent="0.3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>
        <f t="shared" si="275"/>
        <v>106</v>
      </c>
      <c r="P3527">
        <f t="shared" si="276"/>
        <v>106</v>
      </c>
      <c r="Q3527" s="16">
        <f t="shared" si="277"/>
        <v>75.714285714285708</v>
      </c>
      <c r="R3527" s="9" t="s">
        <v>8322</v>
      </c>
      <c r="S3527" t="s">
        <v>8323</v>
      </c>
      <c r="T3527" s="13">
        <f t="shared" si="278"/>
        <v>42214.6956712963</v>
      </c>
      <c r="U3527" s="13">
        <f t="shared" si="279"/>
        <v>42225.666666666672</v>
      </c>
    </row>
    <row r="3528" spans="1:21" ht="43.5" x14ac:dyDescent="0.3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>
        <f t="shared" si="275"/>
        <v>102</v>
      </c>
      <c r="P3528">
        <f t="shared" si="276"/>
        <v>102</v>
      </c>
      <c r="Q3528" s="16">
        <f t="shared" si="277"/>
        <v>99</v>
      </c>
      <c r="R3528" s="9" t="s">
        <v>8322</v>
      </c>
      <c r="S3528" t="s">
        <v>8323</v>
      </c>
      <c r="T3528" s="13">
        <f t="shared" si="278"/>
        <v>42460.335312499999</v>
      </c>
      <c r="U3528" s="13">
        <f t="shared" si="279"/>
        <v>42488.249305555553</v>
      </c>
    </row>
    <row r="3529" spans="1:21" ht="43.5" x14ac:dyDescent="0.3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>
        <f t="shared" si="275"/>
        <v>116.91666666666667</v>
      </c>
      <c r="P3529">
        <f t="shared" si="276"/>
        <v>117</v>
      </c>
      <c r="Q3529" s="16">
        <f t="shared" si="277"/>
        <v>81.569767441860463</v>
      </c>
      <c r="R3529" s="9" t="s">
        <v>8322</v>
      </c>
      <c r="S3529" t="s">
        <v>8323</v>
      </c>
      <c r="T3529" s="13">
        <f t="shared" si="278"/>
        <v>42167.023206018523</v>
      </c>
      <c r="U3529" s="13">
        <f t="shared" si="279"/>
        <v>42196.165972222225</v>
      </c>
    </row>
    <row r="3530" spans="1:21" ht="43.5" x14ac:dyDescent="0.3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>
        <f t="shared" si="275"/>
        <v>101.15151515151514</v>
      </c>
      <c r="P3530">
        <f t="shared" si="276"/>
        <v>102</v>
      </c>
      <c r="Q3530" s="16">
        <f t="shared" si="277"/>
        <v>45.108108108108105</v>
      </c>
      <c r="R3530" s="9" t="s">
        <v>8322</v>
      </c>
      <c r="S3530" t="s">
        <v>8323</v>
      </c>
      <c r="T3530" s="13">
        <f t="shared" si="278"/>
        <v>42733.50136574074</v>
      </c>
      <c r="U3530" s="13">
        <f t="shared" si="279"/>
        <v>42753.50136574074</v>
      </c>
    </row>
    <row r="3531" spans="1:21" ht="58" x14ac:dyDescent="0.3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>
        <f t="shared" si="275"/>
        <v>132</v>
      </c>
      <c r="P3531">
        <f t="shared" si="276"/>
        <v>132</v>
      </c>
      <c r="Q3531" s="16">
        <f t="shared" si="277"/>
        <v>36.666666666666664</v>
      </c>
      <c r="R3531" s="9" t="s">
        <v>8322</v>
      </c>
      <c r="S3531" t="s">
        <v>8323</v>
      </c>
      <c r="T3531" s="13">
        <f t="shared" si="278"/>
        <v>42177.761782407411</v>
      </c>
      <c r="U3531" s="13">
        <f t="shared" si="279"/>
        <v>42198.041666666672</v>
      </c>
    </row>
    <row r="3532" spans="1:21" ht="43.5" x14ac:dyDescent="0.3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>
        <f t="shared" si="275"/>
        <v>100</v>
      </c>
      <c r="P3532">
        <f t="shared" si="276"/>
        <v>100</v>
      </c>
      <c r="Q3532" s="16">
        <f t="shared" si="277"/>
        <v>125</v>
      </c>
      <c r="R3532" s="9" t="s">
        <v>8322</v>
      </c>
      <c r="S3532" t="s">
        <v>8323</v>
      </c>
      <c r="T3532" s="13">
        <f t="shared" si="278"/>
        <v>42442.623344907406</v>
      </c>
      <c r="U3532" s="13">
        <f t="shared" si="279"/>
        <v>42470.833333333328</v>
      </c>
    </row>
    <row r="3533" spans="1:21" x14ac:dyDescent="0.3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>
        <f t="shared" si="275"/>
        <v>128</v>
      </c>
      <c r="P3533">
        <f t="shared" si="276"/>
        <v>128</v>
      </c>
      <c r="Q3533" s="16">
        <f t="shared" si="277"/>
        <v>49.230769230769234</v>
      </c>
      <c r="R3533" s="9" t="s">
        <v>8322</v>
      </c>
      <c r="S3533" t="s">
        <v>8323</v>
      </c>
      <c r="T3533" s="13">
        <f t="shared" si="278"/>
        <v>42521.654328703706</v>
      </c>
      <c r="U3533" s="13">
        <f t="shared" si="279"/>
        <v>42551.654328703706</v>
      </c>
    </row>
    <row r="3534" spans="1:21" ht="58" x14ac:dyDescent="0.3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>
        <f t="shared" si="275"/>
        <v>118.95833333333334</v>
      </c>
      <c r="P3534">
        <f t="shared" si="276"/>
        <v>119</v>
      </c>
      <c r="Q3534" s="16">
        <f t="shared" si="277"/>
        <v>42.296296296296298</v>
      </c>
      <c r="R3534" s="9" t="s">
        <v>8322</v>
      </c>
      <c r="S3534" t="s">
        <v>8323</v>
      </c>
      <c r="T3534" s="13">
        <f t="shared" si="278"/>
        <v>41884.599849537037</v>
      </c>
      <c r="U3534" s="13">
        <f t="shared" si="279"/>
        <v>41900.165972222225</v>
      </c>
    </row>
    <row r="3535" spans="1:21" ht="58" x14ac:dyDescent="0.3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>
        <f t="shared" si="275"/>
        <v>126.2</v>
      </c>
      <c r="P3535">
        <f t="shared" si="276"/>
        <v>127</v>
      </c>
      <c r="Q3535" s="16">
        <f t="shared" si="277"/>
        <v>78.875</v>
      </c>
      <c r="R3535" s="9" t="s">
        <v>8322</v>
      </c>
      <c r="S3535" t="s">
        <v>8323</v>
      </c>
      <c r="T3535" s="13">
        <f t="shared" si="278"/>
        <v>42289.761192129634</v>
      </c>
      <c r="U3535" s="13">
        <f t="shared" si="279"/>
        <v>42319.802858796291</v>
      </c>
    </row>
    <row r="3536" spans="1:21" ht="43.5" x14ac:dyDescent="0.3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>
        <f t="shared" si="275"/>
        <v>156.20000000000002</v>
      </c>
      <c r="P3536">
        <f t="shared" si="276"/>
        <v>157</v>
      </c>
      <c r="Q3536" s="16">
        <f t="shared" si="277"/>
        <v>38.284313725490193</v>
      </c>
      <c r="R3536" s="9" t="s">
        <v>8322</v>
      </c>
      <c r="S3536" t="s">
        <v>8323</v>
      </c>
      <c r="T3536" s="13">
        <f t="shared" si="278"/>
        <v>42243.6252662037</v>
      </c>
      <c r="U3536" s="13">
        <f t="shared" si="279"/>
        <v>42278.6252662037</v>
      </c>
    </row>
    <row r="3537" spans="1:21" ht="43.5" x14ac:dyDescent="0.3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>
        <f t="shared" si="275"/>
        <v>103.15</v>
      </c>
      <c r="P3537">
        <f t="shared" si="276"/>
        <v>104</v>
      </c>
      <c r="Q3537" s="16">
        <f t="shared" si="277"/>
        <v>44.847826086956523</v>
      </c>
      <c r="R3537" s="9" t="s">
        <v>8322</v>
      </c>
      <c r="S3537" t="s">
        <v>8323</v>
      </c>
      <c r="T3537" s="13">
        <f t="shared" si="278"/>
        <v>42248.640162037031</v>
      </c>
      <c r="U3537" s="13">
        <f t="shared" si="279"/>
        <v>42279.75</v>
      </c>
    </row>
    <row r="3538" spans="1:21" ht="43.5" x14ac:dyDescent="0.3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>
        <f t="shared" si="275"/>
        <v>153.33333333333334</v>
      </c>
      <c r="P3538">
        <f t="shared" si="276"/>
        <v>154</v>
      </c>
      <c r="Q3538" s="16">
        <f t="shared" si="277"/>
        <v>13.529411764705882</v>
      </c>
      <c r="R3538" s="9" t="s">
        <v>8322</v>
      </c>
      <c r="S3538" t="s">
        <v>8323</v>
      </c>
      <c r="T3538" s="13">
        <f t="shared" si="278"/>
        <v>42328.727141203708</v>
      </c>
      <c r="U3538" s="13">
        <f t="shared" si="279"/>
        <v>42358.499305555553</v>
      </c>
    </row>
    <row r="3539" spans="1:21" ht="58" x14ac:dyDescent="0.3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>
        <f t="shared" si="275"/>
        <v>180.44444444444446</v>
      </c>
      <c r="P3539">
        <f t="shared" si="276"/>
        <v>181</v>
      </c>
      <c r="Q3539" s="16">
        <f t="shared" si="277"/>
        <v>43.5</v>
      </c>
      <c r="R3539" s="9" t="s">
        <v>8322</v>
      </c>
      <c r="S3539" t="s">
        <v>8323</v>
      </c>
      <c r="T3539" s="13">
        <f t="shared" si="278"/>
        <v>41923.354351851849</v>
      </c>
      <c r="U3539" s="13">
        <f t="shared" si="279"/>
        <v>41960.332638888889</v>
      </c>
    </row>
    <row r="3540" spans="1:21" ht="43.5" x14ac:dyDescent="0.3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>
        <f t="shared" si="275"/>
        <v>128.44999999999999</v>
      </c>
      <c r="P3540">
        <f t="shared" si="276"/>
        <v>129</v>
      </c>
      <c r="Q3540" s="16">
        <f t="shared" si="277"/>
        <v>30.951807228915662</v>
      </c>
      <c r="R3540" s="9" t="s">
        <v>8322</v>
      </c>
      <c r="S3540" t="s">
        <v>8323</v>
      </c>
      <c r="T3540" s="13">
        <f t="shared" si="278"/>
        <v>42571.420601851853</v>
      </c>
      <c r="U3540" s="13">
        <f t="shared" si="279"/>
        <v>42599.420601851853</v>
      </c>
    </row>
    <row r="3541" spans="1:21" ht="43.5" x14ac:dyDescent="0.3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>
        <f t="shared" si="275"/>
        <v>119.66666666666667</v>
      </c>
      <c r="P3541">
        <f t="shared" si="276"/>
        <v>120</v>
      </c>
      <c r="Q3541" s="16">
        <f t="shared" si="277"/>
        <v>55.230769230769234</v>
      </c>
      <c r="R3541" s="9" t="s">
        <v>8322</v>
      </c>
      <c r="S3541" t="s">
        <v>8323</v>
      </c>
      <c r="T3541" s="13">
        <f t="shared" si="278"/>
        <v>42600.756041666667</v>
      </c>
      <c r="U3541" s="13">
        <f t="shared" si="279"/>
        <v>42621.756041666667</v>
      </c>
    </row>
    <row r="3542" spans="1:21" ht="58" x14ac:dyDescent="0.3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>
        <f t="shared" si="275"/>
        <v>123</v>
      </c>
      <c r="P3542">
        <f t="shared" si="276"/>
        <v>123</v>
      </c>
      <c r="Q3542" s="16">
        <f t="shared" si="277"/>
        <v>46.125</v>
      </c>
      <c r="R3542" s="9" t="s">
        <v>8322</v>
      </c>
      <c r="S3542" t="s">
        <v>8323</v>
      </c>
      <c r="T3542" s="13">
        <f t="shared" si="278"/>
        <v>42517.003368055557</v>
      </c>
      <c r="U3542" s="13">
        <f t="shared" si="279"/>
        <v>42547.003368055557</v>
      </c>
    </row>
    <row r="3543" spans="1:21" ht="43.5" x14ac:dyDescent="0.3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>
        <f t="shared" si="275"/>
        <v>105</v>
      </c>
      <c r="P3543">
        <f t="shared" si="276"/>
        <v>105</v>
      </c>
      <c r="Q3543" s="16">
        <f t="shared" si="277"/>
        <v>39.375</v>
      </c>
      <c r="R3543" s="9" t="s">
        <v>8322</v>
      </c>
      <c r="S3543" t="s">
        <v>8323</v>
      </c>
      <c r="T3543" s="13">
        <f t="shared" si="278"/>
        <v>42222.730034722219</v>
      </c>
      <c r="U3543" s="13">
        <f t="shared" si="279"/>
        <v>42247.730034722219</v>
      </c>
    </row>
    <row r="3544" spans="1:21" ht="43.5" x14ac:dyDescent="0.3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>
        <f t="shared" si="275"/>
        <v>102.23636363636363</v>
      </c>
      <c r="P3544">
        <f t="shared" si="276"/>
        <v>103</v>
      </c>
      <c r="Q3544" s="16">
        <f t="shared" si="277"/>
        <v>66.152941176470591</v>
      </c>
      <c r="R3544" s="9" t="s">
        <v>8322</v>
      </c>
      <c r="S3544" t="s">
        <v>8323</v>
      </c>
      <c r="T3544" s="13">
        <f t="shared" si="278"/>
        <v>41829.599791666667</v>
      </c>
      <c r="U3544" s="13">
        <f t="shared" si="279"/>
        <v>41889.599791666667</v>
      </c>
    </row>
    <row r="3545" spans="1:21" ht="43.5" x14ac:dyDescent="0.3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>
        <f t="shared" si="275"/>
        <v>104.66666666666666</v>
      </c>
      <c r="P3545">
        <f t="shared" si="276"/>
        <v>105</v>
      </c>
      <c r="Q3545" s="16">
        <f t="shared" si="277"/>
        <v>54.137931034482762</v>
      </c>
      <c r="R3545" s="9" t="s">
        <v>8322</v>
      </c>
      <c r="S3545" t="s">
        <v>8323</v>
      </c>
      <c r="T3545" s="13">
        <f t="shared" si="278"/>
        <v>42150.755312499998</v>
      </c>
      <c r="U3545" s="13">
        <f t="shared" si="279"/>
        <v>42180.755312499998</v>
      </c>
    </row>
    <row r="3546" spans="1:21" ht="29" x14ac:dyDescent="0.3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>
        <f t="shared" si="275"/>
        <v>100</v>
      </c>
      <c r="P3546">
        <f t="shared" si="276"/>
        <v>100</v>
      </c>
      <c r="Q3546" s="16">
        <f t="shared" si="277"/>
        <v>104.16666666666667</v>
      </c>
      <c r="R3546" s="9" t="s">
        <v>8322</v>
      </c>
      <c r="S3546" t="s">
        <v>8323</v>
      </c>
      <c r="T3546" s="13">
        <f t="shared" si="278"/>
        <v>42040.831678240742</v>
      </c>
      <c r="U3546" s="13">
        <f t="shared" si="279"/>
        <v>42070.831678240742</v>
      </c>
    </row>
    <row r="3547" spans="1:21" ht="43.5" x14ac:dyDescent="0.3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>
        <f t="shared" si="275"/>
        <v>100.4</v>
      </c>
      <c r="P3547">
        <f t="shared" si="276"/>
        <v>101</v>
      </c>
      <c r="Q3547" s="16">
        <f t="shared" si="277"/>
        <v>31.375</v>
      </c>
      <c r="R3547" s="9" t="s">
        <v>8322</v>
      </c>
      <c r="S3547" t="s">
        <v>8323</v>
      </c>
      <c r="T3547" s="13">
        <f t="shared" si="278"/>
        <v>42075.807395833333</v>
      </c>
      <c r="U3547" s="13">
        <f t="shared" si="279"/>
        <v>42105.807395833333</v>
      </c>
    </row>
    <row r="3548" spans="1:21" ht="43.5" x14ac:dyDescent="0.3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>
        <f t="shared" si="275"/>
        <v>102.27272727272727</v>
      </c>
      <c r="P3548">
        <f t="shared" si="276"/>
        <v>103</v>
      </c>
      <c r="Q3548" s="16">
        <f t="shared" si="277"/>
        <v>59.210526315789473</v>
      </c>
      <c r="R3548" s="9" t="s">
        <v>8322</v>
      </c>
      <c r="S3548" t="s">
        <v>8323</v>
      </c>
      <c r="T3548" s="13">
        <f t="shared" si="278"/>
        <v>42073.660694444443</v>
      </c>
      <c r="U3548" s="13">
        <f t="shared" si="279"/>
        <v>42095.165972222225</v>
      </c>
    </row>
    <row r="3549" spans="1:21" ht="43.5" x14ac:dyDescent="0.3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>
        <f t="shared" si="275"/>
        <v>114.40928571428573</v>
      </c>
      <c r="P3549">
        <f t="shared" si="276"/>
        <v>115</v>
      </c>
      <c r="Q3549" s="16">
        <f t="shared" si="277"/>
        <v>119.17633928571429</v>
      </c>
      <c r="R3549" s="9" t="s">
        <v>8322</v>
      </c>
      <c r="S3549" t="s">
        <v>8323</v>
      </c>
      <c r="T3549" s="13">
        <f t="shared" si="278"/>
        <v>42480.078715277778</v>
      </c>
      <c r="U3549" s="13">
        <f t="shared" si="279"/>
        <v>42504.165972222225</v>
      </c>
    </row>
    <row r="3550" spans="1:21" ht="43.5" x14ac:dyDescent="0.3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>
        <f t="shared" si="275"/>
        <v>101.9047619047619</v>
      </c>
      <c r="P3550">
        <f t="shared" si="276"/>
        <v>102</v>
      </c>
      <c r="Q3550" s="16">
        <f t="shared" si="277"/>
        <v>164.61538461538461</v>
      </c>
      <c r="R3550" s="9" t="s">
        <v>8322</v>
      </c>
      <c r="S3550" t="s">
        <v>8323</v>
      </c>
      <c r="T3550" s="13">
        <f t="shared" si="278"/>
        <v>42411.942291666666</v>
      </c>
      <c r="U3550" s="13">
        <f t="shared" si="279"/>
        <v>42434.041666666672</v>
      </c>
    </row>
    <row r="3551" spans="1:21" ht="43.5" x14ac:dyDescent="0.3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>
        <f t="shared" si="275"/>
        <v>102</v>
      </c>
      <c r="P3551">
        <f t="shared" si="276"/>
        <v>102</v>
      </c>
      <c r="Q3551" s="16">
        <f t="shared" si="277"/>
        <v>24.285714285714285</v>
      </c>
      <c r="R3551" s="9" t="s">
        <v>8322</v>
      </c>
      <c r="S3551" t="s">
        <v>8323</v>
      </c>
      <c r="T3551" s="13">
        <f t="shared" si="278"/>
        <v>42223.394363425927</v>
      </c>
      <c r="U3551" s="13">
        <f t="shared" si="279"/>
        <v>42251.394363425927</v>
      </c>
    </row>
    <row r="3552" spans="1:21" ht="58" x14ac:dyDescent="0.3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>
        <f t="shared" si="275"/>
        <v>104.80000000000001</v>
      </c>
      <c r="P3552">
        <f t="shared" si="276"/>
        <v>105</v>
      </c>
      <c r="Q3552" s="16">
        <f t="shared" si="277"/>
        <v>40.9375</v>
      </c>
      <c r="R3552" s="9" t="s">
        <v>8322</v>
      </c>
      <c r="S3552" t="s">
        <v>8323</v>
      </c>
      <c r="T3552" s="13">
        <f t="shared" si="278"/>
        <v>42462.893495370372</v>
      </c>
      <c r="U3552" s="13">
        <f t="shared" si="279"/>
        <v>42492.893495370372</v>
      </c>
    </row>
    <row r="3553" spans="1:21" ht="43.5" x14ac:dyDescent="0.3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>
        <f t="shared" si="275"/>
        <v>101.83333333333333</v>
      </c>
      <c r="P3553">
        <f t="shared" si="276"/>
        <v>102</v>
      </c>
      <c r="Q3553" s="16">
        <f t="shared" si="277"/>
        <v>61.1</v>
      </c>
      <c r="R3553" s="9" t="s">
        <v>8322</v>
      </c>
      <c r="S3553" t="s">
        <v>8323</v>
      </c>
      <c r="T3553" s="13">
        <f t="shared" si="278"/>
        <v>41753.515856481477</v>
      </c>
      <c r="U3553" s="13">
        <f t="shared" si="279"/>
        <v>41781.921527777777</v>
      </c>
    </row>
    <row r="3554" spans="1:21" ht="43.5" x14ac:dyDescent="0.3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>
        <f t="shared" si="275"/>
        <v>100</v>
      </c>
      <c r="P3554">
        <f t="shared" si="276"/>
        <v>100</v>
      </c>
      <c r="Q3554" s="16">
        <f t="shared" si="277"/>
        <v>38.65</v>
      </c>
      <c r="R3554" s="9" t="s">
        <v>8322</v>
      </c>
      <c r="S3554" t="s">
        <v>8323</v>
      </c>
      <c r="T3554" s="13">
        <f t="shared" si="278"/>
        <v>41788.587083333332</v>
      </c>
      <c r="U3554" s="13">
        <f t="shared" si="279"/>
        <v>41818.587083333332</v>
      </c>
    </row>
    <row r="3555" spans="1:21" ht="43.5" x14ac:dyDescent="0.3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>
        <f t="shared" si="275"/>
        <v>106.27272727272728</v>
      </c>
      <c r="P3555">
        <f t="shared" si="276"/>
        <v>107</v>
      </c>
      <c r="Q3555" s="16">
        <f t="shared" si="277"/>
        <v>56.20192307692308</v>
      </c>
      <c r="R3555" s="9" t="s">
        <v>8322</v>
      </c>
      <c r="S3555" t="s">
        <v>8323</v>
      </c>
      <c r="T3555" s="13">
        <f t="shared" si="278"/>
        <v>42196.028703703705</v>
      </c>
      <c r="U3555" s="13">
        <f t="shared" si="279"/>
        <v>42228</v>
      </c>
    </row>
    <row r="3556" spans="1:21" ht="43.5" x14ac:dyDescent="0.3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>
        <f t="shared" si="275"/>
        <v>113.42219999999999</v>
      </c>
      <c r="P3556">
        <f t="shared" si="276"/>
        <v>114</v>
      </c>
      <c r="Q3556" s="16">
        <f t="shared" si="277"/>
        <v>107.00207547169811</v>
      </c>
      <c r="R3556" s="9" t="s">
        <v>8322</v>
      </c>
      <c r="S3556" t="s">
        <v>8323</v>
      </c>
      <c r="T3556" s="13">
        <f t="shared" si="278"/>
        <v>42016.050451388888</v>
      </c>
      <c r="U3556" s="13">
        <f t="shared" si="279"/>
        <v>42046.708333333328</v>
      </c>
    </row>
    <row r="3557" spans="1:21" ht="43.5" x14ac:dyDescent="0.3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>
        <f t="shared" si="275"/>
        <v>100</v>
      </c>
      <c r="P3557">
        <f t="shared" si="276"/>
        <v>100</v>
      </c>
      <c r="Q3557" s="16">
        <f t="shared" si="277"/>
        <v>171.42857142857142</v>
      </c>
      <c r="R3557" s="9" t="s">
        <v>8322</v>
      </c>
      <c r="S3557" t="s">
        <v>8323</v>
      </c>
      <c r="T3557" s="13">
        <f t="shared" si="278"/>
        <v>42661.442060185189</v>
      </c>
      <c r="U3557" s="13">
        <f t="shared" si="279"/>
        <v>42691.483726851846</v>
      </c>
    </row>
    <row r="3558" spans="1:21" ht="58" x14ac:dyDescent="0.3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>
        <f t="shared" si="275"/>
        <v>100.45454545454547</v>
      </c>
      <c r="P3558">
        <f t="shared" si="276"/>
        <v>101</v>
      </c>
      <c r="Q3558" s="16">
        <f t="shared" si="277"/>
        <v>110.5</v>
      </c>
      <c r="R3558" s="9" t="s">
        <v>8322</v>
      </c>
      <c r="S3558" t="s">
        <v>8323</v>
      </c>
      <c r="T3558" s="13">
        <f t="shared" si="278"/>
        <v>41808.649583333332</v>
      </c>
      <c r="U3558" s="13">
        <f t="shared" si="279"/>
        <v>41868.649583333332</v>
      </c>
    </row>
    <row r="3559" spans="1:21" ht="58" x14ac:dyDescent="0.3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>
        <f t="shared" si="275"/>
        <v>100.03599999999999</v>
      </c>
      <c r="P3559">
        <f t="shared" si="276"/>
        <v>101</v>
      </c>
      <c r="Q3559" s="16">
        <f t="shared" si="277"/>
        <v>179.27598566308242</v>
      </c>
      <c r="R3559" s="9" t="s">
        <v>8322</v>
      </c>
      <c r="S3559" t="s">
        <v>8323</v>
      </c>
      <c r="T3559" s="13">
        <f t="shared" si="278"/>
        <v>41730.276747685188</v>
      </c>
      <c r="U3559" s="13">
        <f t="shared" si="279"/>
        <v>41764.276747685188</v>
      </c>
    </row>
    <row r="3560" spans="1:21" ht="43.5" x14ac:dyDescent="0.3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>
        <f t="shared" si="275"/>
        <v>144</v>
      </c>
      <c r="P3560">
        <f t="shared" si="276"/>
        <v>144</v>
      </c>
      <c r="Q3560" s="16">
        <f t="shared" si="277"/>
        <v>22.90909090909091</v>
      </c>
      <c r="R3560" s="9" t="s">
        <v>8322</v>
      </c>
      <c r="S3560" t="s">
        <v>8323</v>
      </c>
      <c r="T3560" s="13">
        <f t="shared" si="278"/>
        <v>42139.816840277781</v>
      </c>
      <c r="U3560" s="13">
        <f t="shared" si="279"/>
        <v>42181.875</v>
      </c>
    </row>
    <row r="3561" spans="1:21" ht="58" x14ac:dyDescent="0.3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>
        <f t="shared" si="275"/>
        <v>103.49999999999999</v>
      </c>
      <c r="P3561">
        <f t="shared" si="276"/>
        <v>104</v>
      </c>
      <c r="Q3561" s="16">
        <f t="shared" si="277"/>
        <v>43.125</v>
      </c>
      <c r="R3561" s="9" t="s">
        <v>8322</v>
      </c>
      <c r="S3561" t="s">
        <v>8323</v>
      </c>
      <c r="T3561" s="13">
        <f t="shared" si="278"/>
        <v>42194.096157407403</v>
      </c>
      <c r="U3561" s="13">
        <f t="shared" si="279"/>
        <v>42216.373611111107</v>
      </c>
    </row>
    <row r="3562" spans="1:21" ht="58" x14ac:dyDescent="0.3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>
        <f t="shared" si="275"/>
        <v>108.43750000000001</v>
      </c>
      <c r="P3562">
        <f t="shared" si="276"/>
        <v>109</v>
      </c>
      <c r="Q3562" s="16">
        <f t="shared" si="277"/>
        <v>46.891891891891895</v>
      </c>
      <c r="R3562" s="9" t="s">
        <v>8322</v>
      </c>
      <c r="S3562" t="s">
        <v>8323</v>
      </c>
      <c r="T3562" s="13">
        <f t="shared" si="278"/>
        <v>42115.889652777783</v>
      </c>
      <c r="U3562" s="13">
        <f t="shared" si="279"/>
        <v>42151.114583333328</v>
      </c>
    </row>
    <row r="3563" spans="1:21" ht="116" x14ac:dyDescent="0.3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>
        <f t="shared" si="275"/>
        <v>102.4</v>
      </c>
      <c r="P3563">
        <f t="shared" si="276"/>
        <v>103</v>
      </c>
      <c r="Q3563" s="16">
        <f t="shared" si="277"/>
        <v>47.407407407407405</v>
      </c>
      <c r="R3563" s="9" t="s">
        <v>8322</v>
      </c>
      <c r="S3563" t="s">
        <v>8323</v>
      </c>
      <c r="T3563" s="13">
        <f t="shared" si="278"/>
        <v>42203.680300925931</v>
      </c>
      <c r="U3563" s="13">
        <f t="shared" si="279"/>
        <v>42221.774999999994</v>
      </c>
    </row>
    <row r="3564" spans="1:21" ht="58" x14ac:dyDescent="0.3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>
        <f t="shared" si="275"/>
        <v>148.88888888888889</v>
      </c>
      <c r="P3564">
        <f t="shared" si="276"/>
        <v>149</v>
      </c>
      <c r="Q3564" s="16">
        <f t="shared" si="277"/>
        <v>15.129032258064516</v>
      </c>
      <c r="R3564" s="9" t="s">
        <v>8322</v>
      </c>
      <c r="S3564" t="s">
        <v>8323</v>
      </c>
      <c r="T3564" s="13">
        <f t="shared" si="278"/>
        <v>42433.761886574073</v>
      </c>
      <c r="U3564" s="13">
        <f t="shared" si="279"/>
        <v>42442.916666666672</v>
      </c>
    </row>
    <row r="3565" spans="1:21" ht="43.5" x14ac:dyDescent="0.3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>
        <f t="shared" si="275"/>
        <v>105.49000000000002</v>
      </c>
      <c r="P3565">
        <f t="shared" si="276"/>
        <v>106</v>
      </c>
      <c r="Q3565" s="16">
        <f t="shared" si="277"/>
        <v>21.098000000000003</v>
      </c>
      <c r="R3565" s="9" t="s">
        <v>8322</v>
      </c>
      <c r="S3565" t="s">
        <v>8323</v>
      </c>
      <c r="T3565" s="13">
        <f t="shared" si="278"/>
        <v>42555.671944444446</v>
      </c>
      <c r="U3565" s="13">
        <f t="shared" si="279"/>
        <v>42583.791666666672</v>
      </c>
    </row>
    <row r="3566" spans="1:21" ht="29" x14ac:dyDescent="0.3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>
        <f t="shared" si="275"/>
        <v>100.49999999999999</v>
      </c>
      <c r="P3566">
        <f t="shared" si="276"/>
        <v>101</v>
      </c>
      <c r="Q3566" s="16">
        <f t="shared" si="277"/>
        <v>59.117647058823529</v>
      </c>
      <c r="R3566" s="9" t="s">
        <v>8322</v>
      </c>
      <c r="S3566" t="s">
        <v>8323</v>
      </c>
      <c r="T3566" s="13">
        <f t="shared" si="278"/>
        <v>42236.623252314821</v>
      </c>
      <c r="U3566" s="13">
        <f t="shared" si="279"/>
        <v>42282.666666666672</v>
      </c>
    </row>
    <row r="3567" spans="1:21" ht="43.5" x14ac:dyDescent="0.3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>
        <f t="shared" si="275"/>
        <v>130.55555555555557</v>
      </c>
      <c r="P3567">
        <f t="shared" si="276"/>
        <v>131</v>
      </c>
      <c r="Q3567" s="16">
        <f t="shared" si="277"/>
        <v>97.916666666666671</v>
      </c>
      <c r="R3567" s="9" t="s">
        <v>8322</v>
      </c>
      <c r="S3567" t="s">
        <v>8323</v>
      </c>
      <c r="T3567" s="13">
        <f t="shared" si="278"/>
        <v>41974.743148148147</v>
      </c>
      <c r="U3567" s="13">
        <f t="shared" si="279"/>
        <v>42004.743148148147</v>
      </c>
    </row>
    <row r="3568" spans="1:21" ht="43.5" x14ac:dyDescent="0.3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>
        <f t="shared" si="275"/>
        <v>104.75000000000001</v>
      </c>
      <c r="P3568">
        <f t="shared" si="276"/>
        <v>105</v>
      </c>
      <c r="Q3568" s="16">
        <f t="shared" si="277"/>
        <v>55.131578947368418</v>
      </c>
      <c r="R3568" s="9" t="s">
        <v>8322</v>
      </c>
      <c r="S3568" t="s">
        <v>8323</v>
      </c>
      <c r="T3568" s="13">
        <f t="shared" si="278"/>
        <v>41997.507905092592</v>
      </c>
      <c r="U3568" s="13">
        <f t="shared" si="279"/>
        <v>42027.507905092592</v>
      </c>
    </row>
    <row r="3569" spans="1:21" ht="43.5" x14ac:dyDescent="0.3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>
        <f t="shared" si="275"/>
        <v>108.80000000000001</v>
      </c>
      <c r="P3569">
        <f t="shared" si="276"/>
        <v>109</v>
      </c>
      <c r="Q3569" s="16">
        <f t="shared" si="277"/>
        <v>26.536585365853657</v>
      </c>
      <c r="R3569" s="9" t="s">
        <v>8322</v>
      </c>
      <c r="S3569" t="s">
        <v>8323</v>
      </c>
      <c r="T3569" s="13">
        <f t="shared" si="278"/>
        <v>42135.810694444444</v>
      </c>
      <c r="U3569" s="13">
        <f t="shared" si="279"/>
        <v>42165.810694444444</v>
      </c>
    </row>
    <row r="3570" spans="1:21" ht="43.5" x14ac:dyDescent="0.3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>
        <f t="shared" si="275"/>
        <v>111.00000000000001</v>
      </c>
      <c r="P3570">
        <f t="shared" si="276"/>
        <v>111</v>
      </c>
      <c r="Q3570" s="16">
        <f t="shared" si="277"/>
        <v>58.421052631578945</v>
      </c>
      <c r="R3570" s="9" t="s">
        <v>8322</v>
      </c>
      <c r="S3570" t="s">
        <v>8323</v>
      </c>
      <c r="T3570" s="13">
        <f t="shared" si="278"/>
        <v>41869.740671296298</v>
      </c>
      <c r="U3570" s="13">
        <f t="shared" si="279"/>
        <v>41899.740671296298</v>
      </c>
    </row>
    <row r="3571" spans="1:21" ht="43.5" x14ac:dyDescent="0.3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>
        <f t="shared" si="275"/>
        <v>100.47999999999999</v>
      </c>
      <c r="P3571">
        <f t="shared" si="276"/>
        <v>101</v>
      </c>
      <c r="Q3571" s="16">
        <f t="shared" si="277"/>
        <v>122.53658536585365</v>
      </c>
      <c r="R3571" s="9" t="s">
        <v>8322</v>
      </c>
      <c r="S3571" t="s">
        <v>8323</v>
      </c>
      <c r="T3571" s="13">
        <f t="shared" si="278"/>
        <v>41982.688611111109</v>
      </c>
      <c r="U3571" s="13">
        <f t="shared" si="279"/>
        <v>42012.688611111109</v>
      </c>
    </row>
    <row r="3572" spans="1:21" ht="43.5" x14ac:dyDescent="0.3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>
        <f t="shared" si="275"/>
        <v>114.35</v>
      </c>
      <c r="P3572">
        <f t="shared" si="276"/>
        <v>115</v>
      </c>
      <c r="Q3572" s="16">
        <f t="shared" si="277"/>
        <v>87.961538461538467</v>
      </c>
      <c r="R3572" s="9" t="s">
        <v>8322</v>
      </c>
      <c r="S3572" t="s">
        <v>8323</v>
      </c>
      <c r="T3572" s="13">
        <f t="shared" si="278"/>
        <v>41976.331979166673</v>
      </c>
      <c r="U3572" s="13">
        <f t="shared" si="279"/>
        <v>42004.291666666672</v>
      </c>
    </row>
    <row r="3573" spans="1:21" ht="43.5" x14ac:dyDescent="0.3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>
        <f t="shared" si="275"/>
        <v>122.06666666666666</v>
      </c>
      <c r="P3573">
        <f t="shared" si="276"/>
        <v>123</v>
      </c>
      <c r="Q3573" s="16">
        <f t="shared" si="277"/>
        <v>73.239999999999995</v>
      </c>
      <c r="R3573" s="9" t="s">
        <v>8322</v>
      </c>
      <c r="S3573" t="s">
        <v>8323</v>
      </c>
      <c r="T3573" s="13">
        <f t="shared" si="278"/>
        <v>41912.858946759261</v>
      </c>
      <c r="U3573" s="13">
        <f t="shared" si="279"/>
        <v>41942.858946759261</v>
      </c>
    </row>
    <row r="3574" spans="1:21" ht="29" x14ac:dyDescent="0.3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>
        <f t="shared" si="275"/>
        <v>100</v>
      </c>
      <c r="P3574">
        <f t="shared" si="276"/>
        <v>100</v>
      </c>
      <c r="Q3574" s="16">
        <f t="shared" si="277"/>
        <v>55.555555555555557</v>
      </c>
      <c r="R3574" s="9" t="s">
        <v>8322</v>
      </c>
      <c r="S3574" t="s">
        <v>8323</v>
      </c>
      <c r="T3574" s="13">
        <f t="shared" si="278"/>
        <v>42146.570393518516</v>
      </c>
      <c r="U3574" s="13">
        <f t="shared" si="279"/>
        <v>42176.570393518516</v>
      </c>
    </row>
    <row r="3575" spans="1:21" ht="43.5" x14ac:dyDescent="0.3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>
        <f t="shared" si="275"/>
        <v>102.8</v>
      </c>
      <c r="P3575">
        <f t="shared" si="276"/>
        <v>103</v>
      </c>
      <c r="Q3575" s="16">
        <f t="shared" si="277"/>
        <v>39.53846153846154</v>
      </c>
      <c r="R3575" s="9" t="s">
        <v>8322</v>
      </c>
      <c r="S3575" t="s">
        <v>8323</v>
      </c>
      <c r="T3575" s="13">
        <f t="shared" si="278"/>
        <v>41921.375532407408</v>
      </c>
      <c r="U3575" s="13">
        <f t="shared" si="279"/>
        <v>41951.417199074072</v>
      </c>
    </row>
    <row r="3576" spans="1:21" ht="43.5" x14ac:dyDescent="0.3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>
        <f t="shared" si="275"/>
        <v>106.12068965517241</v>
      </c>
      <c r="P3576">
        <f t="shared" si="276"/>
        <v>107</v>
      </c>
      <c r="Q3576" s="16">
        <f t="shared" si="277"/>
        <v>136.77777777777777</v>
      </c>
      <c r="R3576" s="9" t="s">
        <v>8322</v>
      </c>
      <c r="S3576" t="s">
        <v>8323</v>
      </c>
      <c r="T3576" s="13">
        <f t="shared" si="278"/>
        <v>41926.942685185182</v>
      </c>
      <c r="U3576" s="13">
        <f t="shared" si="279"/>
        <v>41956.984351851846</v>
      </c>
    </row>
    <row r="3577" spans="1:21" ht="43.5" x14ac:dyDescent="0.3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>
        <f t="shared" si="275"/>
        <v>101.33000000000001</v>
      </c>
      <c r="P3577">
        <f t="shared" si="276"/>
        <v>102</v>
      </c>
      <c r="Q3577" s="16">
        <f t="shared" si="277"/>
        <v>99.343137254901961</v>
      </c>
      <c r="R3577" s="9" t="s">
        <v>8322</v>
      </c>
      <c r="S3577" t="s">
        <v>8323</v>
      </c>
      <c r="T3577" s="13">
        <f t="shared" si="278"/>
        <v>42561.783877314811</v>
      </c>
      <c r="U3577" s="13">
        <f t="shared" si="279"/>
        <v>42593.165972222225</v>
      </c>
    </row>
    <row r="3578" spans="1:21" ht="43.5" x14ac:dyDescent="0.3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>
        <f t="shared" si="275"/>
        <v>100</v>
      </c>
      <c r="P3578">
        <f t="shared" si="276"/>
        <v>100</v>
      </c>
      <c r="Q3578" s="16">
        <f t="shared" si="277"/>
        <v>20</v>
      </c>
      <c r="R3578" s="9" t="s">
        <v>8322</v>
      </c>
      <c r="S3578" t="s">
        <v>8323</v>
      </c>
      <c r="T3578" s="13">
        <f t="shared" si="278"/>
        <v>42649.54923611111</v>
      </c>
      <c r="U3578" s="13">
        <f t="shared" si="279"/>
        <v>42709.590902777782</v>
      </c>
    </row>
    <row r="3579" spans="1:21" ht="43.5" x14ac:dyDescent="0.3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>
        <f t="shared" si="275"/>
        <v>130</v>
      </c>
      <c r="P3579">
        <f t="shared" si="276"/>
        <v>130</v>
      </c>
      <c r="Q3579" s="16">
        <f t="shared" si="277"/>
        <v>28.888888888888889</v>
      </c>
      <c r="R3579" s="9" t="s">
        <v>8322</v>
      </c>
      <c r="S3579" t="s">
        <v>8323</v>
      </c>
      <c r="T3579" s="13">
        <f t="shared" si="278"/>
        <v>42093.786840277782</v>
      </c>
      <c r="U3579" s="13">
        <f t="shared" si="279"/>
        <v>42120.26944444445</v>
      </c>
    </row>
    <row r="3580" spans="1:21" ht="43.5" x14ac:dyDescent="0.3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>
        <f t="shared" si="275"/>
        <v>100.01333333333334</v>
      </c>
      <c r="P3580">
        <f t="shared" si="276"/>
        <v>101</v>
      </c>
      <c r="Q3580" s="16">
        <f t="shared" si="277"/>
        <v>40.545945945945945</v>
      </c>
      <c r="R3580" s="9" t="s">
        <v>8322</v>
      </c>
      <c r="S3580" t="s">
        <v>8323</v>
      </c>
      <c r="T3580" s="13">
        <f t="shared" si="278"/>
        <v>42460.733530092592</v>
      </c>
      <c r="U3580" s="13">
        <f t="shared" si="279"/>
        <v>42490.733530092592</v>
      </c>
    </row>
    <row r="3581" spans="1:21" ht="43.5" x14ac:dyDescent="0.3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>
        <f t="shared" si="275"/>
        <v>100</v>
      </c>
      <c r="P3581">
        <f t="shared" si="276"/>
        <v>100</v>
      </c>
      <c r="Q3581" s="16">
        <f t="shared" si="277"/>
        <v>35.714285714285715</v>
      </c>
      <c r="R3581" s="9" t="s">
        <v>8322</v>
      </c>
      <c r="S3581" t="s">
        <v>8323</v>
      </c>
      <c r="T3581" s="13">
        <f t="shared" si="278"/>
        <v>42430.762222222227</v>
      </c>
      <c r="U3581" s="13">
        <f t="shared" si="279"/>
        <v>42460.720555555556</v>
      </c>
    </row>
    <row r="3582" spans="1:21" ht="43.5" x14ac:dyDescent="0.3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>
        <f t="shared" si="275"/>
        <v>113.88888888888889</v>
      </c>
      <c r="P3582">
        <f t="shared" si="276"/>
        <v>114</v>
      </c>
      <c r="Q3582" s="16">
        <f t="shared" si="277"/>
        <v>37.962962962962962</v>
      </c>
      <c r="R3582" s="9" t="s">
        <v>8322</v>
      </c>
      <c r="S3582" t="s">
        <v>8323</v>
      </c>
      <c r="T3582" s="13">
        <f t="shared" si="278"/>
        <v>42026.176180555558</v>
      </c>
      <c r="U3582" s="13">
        <f t="shared" si="279"/>
        <v>42064.207638888889</v>
      </c>
    </row>
    <row r="3583" spans="1:21" ht="58" x14ac:dyDescent="0.3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>
        <f t="shared" si="275"/>
        <v>100</v>
      </c>
      <c r="P3583">
        <f t="shared" si="276"/>
        <v>100</v>
      </c>
      <c r="Q3583" s="16">
        <f t="shared" si="277"/>
        <v>33.333333333333336</v>
      </c>
      <c r="R3583" s="9" t="s">
        <v>8322</v>
      </c>
      <c r="S3583" t="s">
        <v>8323</v>
      </c>
      <c r="T3583" s="13">
        <f t="shared" si="278"/>
        <v>41836.471180555556</v>
      </c>
      <c r="U3583" s="13">
        <f t="shared" si="279"/>
        <v>41850.471180555556</v>
      </c>
    </row>
    <row r="3584" spans="1:21" ht="43.5" x14ac:dyDescent="0.3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>
        <f t="shared" si="275"/>
        <v>287</v>
      </c>
      <c r="P3584">
        <f t="shared" si="276"/>
        <v>287</v>
      </c>
      <c r="Q3584" s="16">
        <f t="shared" si="277"/>
        <v>58.571428571428569</v>
      </c>
      <c r="R3584" s="9" t="s">
        <v>8322</v>
      </c>
      <c r="S3584" t="s">
        <v>8323</v>
      </c>
      <c r="T3584" s="13">
        <f t="shared" si="278"/>
        <v>42451.095856481479</v>
      </c>
      <c r="U3584" s="13">
        <f t="shared" si="279"/>
        <v>42465.095856481479</v>
      </c>
    </row>
    <row r="3585" spans="1:21" ht="43.5" x14ac:dyDescent="0.3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>
        <f t="shared" si="275"/>
        <v>108.5</v>
      </c>
      <c r="P3585">
        <f t="shared" si="276"/>
        <v>109</v>
      </c>
      <c r="Q3585" s="16">
        <f t="shared" si="277"/>
        <v>135.625</v>
      </c>
      <c r="R3585" s="9" t="s">
        <v>8322</v>
      </c>
      <c r="S3585" t="s">
        <v>8323</v>
      </c>
      <c r="T3585" s="13">
        <f t="shared" si="278"/>
        <v>42418.425983796296</v>
      </c>
      <c r="U3585" s="13">
        <f t="shared" si="279"/>
        <v>42478.384317129632</v>
      </c>
    </row>
    <row r="3586" spans="1:21" ht="87" x14ac:dyDescent="0.3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>
        <f t="shared" si="275"/>
        <v>115.5</v>
      </c>
      <c r="P3586">
        <f t="shared" si="276"/>
        <v>116</v>
      </c>
      <c r="Q3586" s="16">
        <f t="shared" si="277"/>
        <v>30.9375</v>
      </c>
      <c r="R3586" s="9" t="s">
        <v>8322</v>
      </c>
      <c r="S3586" t="s">
        <v>8323</v>
      </c>
      <c r="T3586" s="13">
        <f t="shared" si="278"/>
        <v>42168.316481481481</v>
      </c>
      <c r="U3586" s="13">
        <f t="shared" si="279"/>
        <v>42198.316481481481</v>
      </c>
    </row>
    <row r="3587" spans="1:21" ht="43.5" x14ac:dyDescent="0.3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>
        <f t="shared" ref="O3587:O3650" si="280">((E3587)/(D3587))*100</f>
        <v>119.11764705882352</v>
      </c>
      <c r="P3587">
        <f t="shared" ref="P3587:P3650" si="281">ROUNDUP(O3587,0)</f>
        <v>120</v>
      </c>
      <c r="Q3587" s="16">
        <f t="shared" ref="Q3587:Q3650" si="282">E3587/L3587</f>
        <v>176.08695652173913</v>
      </c>
      <c r="R3587" s="9" t="s">
        <v>8322</v>
      </c>
      <c r="S3587" t="s">
        <v>8323</v>
      </c>
      <c r="T3587" s="13">
        <f t="shared" ref="T3587:T3650" si="283">(((J3587/60)/60)/24)+DATE(1970,1,1)</f>
        <v>41964.716319444444</v>
      </c>
      <c r="U3587" s="13">
        <f t="shared" ref="U3587:U3650" si="284">(((I3587/60)/60)/24)+DATE(1970,1,1)</f>
        <v>41994.716319444444</v>
      </c>
    </row>
    <row r="3588" spans="1:21" x14ac:dyDescent="0.3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>
        <f t="shared" si="280"/>
        <v>109.42666666666668</v>
      </c>
      <c r="P3588">
        <f t="shared" si="281"/>
        <v>110</v>
      </c>
      <c r="Q3588" s="16">
        <f t="shared" si="282"/>
        <v>151.9814814814815</v>
      </c>
      <c r="R3588" s="9" t="s">
        <v>8322</v>
      </c>
      <c r="S3588" t="s">
        <v>8323</v>
      </c>
      <c r="T3588" s="13">
        <f t="shared" si="283"/>
        <v>42576.697569444441</v>
      </c>
      <c r="U3588" s="13">
        <f t="shared" si="284"/>
        <v>42636.697569444441</v>
      </c>
    </row>
    <row r="3589" spans="1:21" ht="43.5" x14ac:dyDescent="0.3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>
        <f t="shared" si="280"/>
        <v>126.6</v>
      </c>
      <c r="P3589">
        <f t="shared" si="281"/>
        <v>127</v>
      </c>
      <c r="Q3589" s="16">
        <f t="shared" si="282"/>
        <v>22.607142857142858</v>
      </c>
      <c r="R3589" s="9" t="s">
        <v>8322</v>
      </c>
      <c r="S3589" t="s">
        <v>8323</v>
      </c>
      <c r="T3589" s="13">
        <f t="shared" si="283"/>
        <v>42503.539976851855</v>
      </c>
      <c r="U3589" s="13">
        <f t="shared" si="284"/>
        <v>42548.791666666672</v>
      </c>
    </row>
    <row r="3590" spans="1:21" ht="43.5" x14ac:dyDescent="0.3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>
        <f t="shared" si="280"/>
        <v>100.49999999999999</v>
      </c>
      <c r="P3590">
        <f t="shared" si="281"/>
        <v>101</v>
      </c>
      <c r="Q3590" s="16">
        <f t="shared" si="282"/>
        <v>18.272727272727273</v>
      </c>
      <c r="R3590" s="9" t="s">
        <v>8322</v>
      </c>
      <c r="S3590" t="s">
        <v>8323</v>
      </c>
      <c r="T3590" s="13">
        <f t="shared" si="283"/>
        <v>42101.828819444447</v>
      </c>
      <c r="U3590" s="13">
        <f t="shared" si="284"/>
        <v>42123.958333333328</v>
      </c>
    </row>
    <row r="3591" spans="1:21" ht="43.5" x14ac:dyDescent="0.3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>
        <f t="shared" si="280"/>
        <v>127.49999999999999</v>
      </c>
      <c r="P3591">
        <f t="shared" si="281"/>
        <v>128</v>
      </c>
      <c r="Q3591" s="16">
        <f t="shared" si="282"/>
        <v>82.258064516129039</v>
      </c>
      <c r="R3591" s="9" t="s">
        <v>8322</v>
      </c>
      <c r="S3591" t="s">
        <v>8323</v>
      </c>
      <c r="T3591" s="13">
        <f t="shared" si="283"/>
        <v>42125.647534722222</v>
      </c>
      <c r="U3591" s="13">
        <f t="shared" si="284"/>
        <v>42150.647534722222</v>
      </c>
    </row>
    <row r="3592" spans="1:21" ht="58" x14ac:dyDescent="0.3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>
        <f t="shared" si="280"/>
        <v>100.05999999999999</v>
      </c>
      <c r="P3592">
        <f t="shared" si="281"/>
        <v>101</v>
      </c>
      <c r="Q3592" s="16">
        <f t="shared" si="282"/>
        <v>68.534246575342465</v>
      </c>
      <c r="R3592" s="9" t="s">
        <v>8322</v>
      </c>
      <c r="S3592" t="s">
        <v>8323</v>
      </c>
      <c r="T3592" s="13">
        <f t="shared" si="283"/>
        <v>41902.333726851852</v>
      </c>
      <c r="U3592" s="13">
        <f t="shared" si="284"/>
        <v>41932.333726851852</v>
      </c>
    </row>
    <row r="3593" spans="1:21" ht="43.5" x14ac:dyDescent="0.3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>
        <f t="shared" si="280"/>
        <v>175</v>
      </c>
      <c r="P3593">
        <f t="shared" si="281"/>
        <v>175</v>
      </c>
      <c r="Q3593" s="16">
        <f t="shared" si="282"/>
        <v>68.055555555555557</v>
      </c>
      <c r="R3593" s="9" t="s">
        <v>8322</v>
      </c>
      <c r="S3593" t="s">
        <v>8323</v>
      </c>
      <c r="T3593" s="13">
        <f t="shared" si="283"/>
        <v>42003.948425925926</v>
      </c>
      <c r="U3593" s="13">
        <f t="shared" si="284"/>
        <v>42028.207638888889</v>
      </c>
    </row>
    <row r="3594" spans="1:21" ht="43.5" x14ac:dyDescent="0.3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>
        <f t="shared" si="280"/>
        <v>127.25</v>
      </c>
      <c r="P3594">
        <f t="shared" si="281"/>
        <v>128</v>
      </c>
      <c r="Q3594" s="16">
        <f t="shared" si="282"/>
        <v>72.714285714285708</v>
      </c>
      <c r="R3594" s="9" t="s">
        <v>8322</v>
      </c>
      <c r="S3594" t="s">
        <v>8323</v>
      </c>
      <c r="T3594" s="13">
        <f t="shared" si="283"/>
        <v>41988.829942129625</v>
      </c>
      <c r="U3594" s="13">
        <f t="shared" si="284"/>
        <v>42046.207638888889</v>
      </c>
    </row>
    <row r="3595" spans="1:21" ht="43.5" x14ac:dyDescent="0.3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>
        <f t="shared" si="280"/>
        <v>110.63333333333334</v>
      </c>
      <c r="P3595">
        <f t="shared" si="281"/>
        <v>111</v>
      </c>
      <c r="Q3595" s="16">
        <f t="shared" si="282"/>
        <v>77.186046511627907</v>
      </c>
      <c r="R3595" s="9" t="s">
        <v>8322</v>
      </c>
      <c r="S3595" t="s">
        <v>8323</v>
      </c>
      <c r="T3595" s="13">
        <f t="shared" si="283"/>
        <v>41974.898599537039</v>
      </c>
      <c r="U3595" s="13">
        <f t="shared" si="284"/>
        <v>42009.851388888885</v>
      </c>
    </row>
    <row r="3596" spans="1:21" ht="58" x14ac:dyDescent="0.3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>
        <f t="shared" si="280"/>
        <v>125.93749999999999</v>
      </c>
      <c r="P3596">
        <f t="shared" si="281"/>
        <v>126</v>
      </c>
      <c r="Q3596" s="16">
        <f t="shared" si="282"/>
        <v>55.972222222222221</v>
      </c>
      <c r="R3596" s="9" t="s">
        <v>8322</v>
      </c>
      <c r="S3596" t="s">
        <v>8323</v>
      </c>
      <c r="T3596" s="13">
        <f t="shared" si="283"/>
        <v>42592.066921296297</v>
      </c>
      <c r="U3596" s="13">
        <f t="shared" si="284"/>
        <v>42617.066921296297</v>
      </c>
    </row>
    <row r="3597" spans="1:21" ht="29" x14ac:dyDescent="0.3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>
        <f t="shared" si="280"/>
        <v>118.5</v>
      </c>
      <c r="P3597">
        <f t="shared" si="281"/>
        <v>119</v>
      </c>
      <c r="Q3597" s="16">
        <f t="shared" si="282"/>
        <v>49.693548387096776</v>
      </c>
      <c r="R3597" s="9" t="s">
        <v>8322</v>
      </c>
      <c r="S3597" t="s">
        <v>8323</v>
      </c>
      <c r="T3597" s="13">
        <f t="shared" si="283"/>
        <v>42050.008368055554</v>
      </c>
      <c r="U3597" s="13">
        <f t="shared" si="284"/>
        <v>42076.290972222225</v>
      </c>
    </row>
    <row r="3598" spans="1:21" ht="43.5" x14ac:dyDescent="0.3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>
        <f t="shared" si="280"/>
        <v>107.72727272727273</v>
      </c>
      <c r="P3598">
        <f t="shared" si="281"/>
        <v>108</v>
      </c>
      <c r="Q3598" s="16">
        <f t="shared" si="282"/>
        <v>79</v>
      </c>
      <c r="R3598" s="9" t="s">
        <v>8322</v>
      </c>
      <c r="S3598" t="s">
        <v>8323</v>
      </c>
      <c r="T3598" s="13">
        <f t="shared" si="283"/>
        <v>41856.715069444443</v>
      </c>
      <c r="U3598" s="13">
        <f t="shared" si="284"/>
        <v>41877.715069444443</v>
      </c>
    </row>
    <row r="3599" spans="1:21" ht="29" x14ac:dyDescent="0.3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>
        <f t="shared" si="280"/>
        <v>102.60000000000001</v>
      </c>
      <c r="P3599">
        <f t="shared" si="281"/>
        <v>103</v>
      </c>
      <c r="Q3599" s="16">
        <f t="shared" si="282"/>
        <v>77.727272727272734</v>
      </c>
      <c r="R3599" s="9" t="s">
        <v>8322</v>
      </c>
      <c r="S3599" t="s">
        <v>8323</v>
      </c>
      <c r="T3599" s="13">
        <f t="shared" si="283"/>
        <v>42417.585532407407</v>
      </c>
      <c r="U3599" s="13">
        <f t="shared" si="284"/>
        <v>42432.249305555553</v>
      </c>
    </row>
    <row r="3600" spans="1:21" ht="43.5" x14ac:dyDescent="0.3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>
        <f t="shared" si="280"/>
        <v>110.1</v>
      </c>
      <c r="P3600">
        <f t="shared" si="281"/>
        <v>111</v>
      </c>
      <c r="Q3600" s="16">
        <f t="shared" si="282"/>
        <v>40.777777777777779</v>
      </c>
      <c r="R3600" s="9" t="s">
        <v>8322</v>
      </c>
      <c r="S3600" t="s">
        <v>8323</v>
      </c>
      <c r="T3600" s="13">
        <f t="shared" si="283"/>
        <v>41866.79886574074</v>
      </c>
      <c r="U3600" s="13">
        <f t="shared" si="284"/>
        <v>41885.207638888889</v>
      </c>
    </row>
    <row r="3601" spans="1:21" ht="43.5" x14ac:dyDescent="0.3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>
        <f t="shared" si="280"/>
        <v>202</v>
      </c>
      <c r="P3601">
        <f t="shared" si="281"/>
        <v>202</v>
      </c>
      <c r="Q3601" s="16">
        <f t="shared" si="282"/>
        <v>59.411764705882355</v>
      </c>
      <c r="R3601" s="9" t="s">
        <v>8322</v>
      </c>
      <c r="S3601" t="s">
        <v>8323</v>
      </c>
      <c r="T3601" s="13">
        <f t="shared" si="283"/>
        <v>42220.79487268519</v>
      </c>
      <c r="U3601" s="13">
        <f t="shared" si="284"/>
        <v>42246</v>
      </c>
    </row>
    <row r="3602" spans="1:21" ht="29" x14ac:dyDescent="0.3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>
        <f t="shared" si="280"/>
        <v>130</v>
      </c>
      <c r="P3602">
        <f t="shared" si="281"/>
        <v>130</v>
      </c>
      <c r="Q3602" s="16">
        <f t="shared" si="282"/>
        <v>3.25</v>
      </c>
      <c r="R3602" s="9" t="s">
        <v>8322</v>
      </c>
      <c r="S3602" t="s">
        <v>8323</v>
      </c>
      <c r="T3602" s="13">
        <f t="shared" si="283"/>
        <v>42628.849120370374</v>
      </c>
      <c r="U3602" s="13">
        <f t="shared" si="284"/>
        <v>42656.849120370374</v>
      </c>
    </row>
    <row r="3603" spans="1:21" ht="43.5" x14ac:dyDescent="0.3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>
        <f t="shared" si="280"/>
        <v>104.35000000000001</v>
      </c>
      <c r="P3603">
        <f t="shared" si="281"/>
        <v>105</v>
      </c>
      <c r="Q3603" s="16">
        <f t="shared" si="282"/>
        <v>39.377358490566039</v>
      </c>
      <c r="R3603" s="9" t="s">
        <v>8322</v>
      </c>
      <c r="S3603" t="s">
        <v>8323</v>
      </c>
      <c r="T3603" s="13">
        <f t="shared" si="283"/>
        <v>41990.99863425926</v>
      </c>
      <c r="U3603" s="13">
        <f t="shared" si="284"/>
        <v>42020.99863425926</v>
      </c>
    </row>
    <row r="3604" spans="1:21" ht="58" x14ac:dyDescent="0.3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>
        <f t="shared" si="280"/>
        <v>100.05</v>
      </c>
      <c r="P3604">
        <f t="shared" si="281"/>
        <v>101</v>
      </c>
      <c r="Q3604" s="16">
        <f t="shared" si="282"/>
        <v>81.673469387755105</v>
      </c>
      <c r="R3604" s="9" t="s">
        <v>8322</v>
      </c>
      <c r="S3604" t="s">
        <v>8323</v>
      </c>
      <c r="T3604" s="13">
        <f t="shared" si="283"/>
        <v>42447.894432870366</v>
      </c>
      <c r="U3604" s="13">
        <f t="shared" si="284"/>
        <v>42507.894432870366</v>
      </c>
    </row>
    <row r="3605" spans="1:21" ht="43.5" x14ac:dyDescent="0.3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>
        <f t="shared" si="280"/>
        <v>170.66666666666669</v>
      </c>
      <c r="P3605">
        <f t="shared" si="281"/>
        <v>171</v>
      </c>
      <c r="Q3605" s="16">
        <f t="shared" si="282"/>
        <v>44.912280701754383</v>
      </c>
      <c r="R3605" s="9" t="s">
        <v>8322</v>
      </c>
      <c r="S3605" t="s">
        <v>8323</v>
      </c>
      <c r="T3605" s="13">
        <f t="shared" si="283"/>
        <v>42283.864351851851</v>
      </c>
      <c r="U3605" s="13">
        <f t="shared" si="284"/>
        <v>42313.906018518523</v>
      </c>
    </row>
    <row r="3606" spans="1:21" ht="43.5" x14ac:dyDescent="0.3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>
        <f t="shared" si="280"/>
        <v>112.83333333333334</v>
      </c>
      <c r="P3606">
        <f t="shared" si="281"/>
        <v>113</v>
      </c>
      <c r="Q3606" s="16">
        <f t="shared" si="282"/>
        <v>49.05797101449275</v>
      </c>
      <c r="R3606" s="9" t="s">
        <v>8322</v>
      </c>
      <c r="S3606" t="s">
        <v>8323</v>
      </c>
      <c r="T3606" s="13">
        <f t="shared" si="283"/>
        <v>42483.015694444446</v>
      </c>
      <c r="U3606" s="13">
        <f t="shared" si="284"/>
        <v>42489.290972222225</v>
      </c>
    </row>
    <row r="3607" spans="1:21" ht="58" x14ac:dyDescent="0.3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>
        <f t="shared" si="280"/>
        <v>184</v>
      </c>
      <c r="P3607">
        <f t="shared" si="281"/>
        <v>184</v>
      </c>
      <c r="Q3607" s="16">
        <f t="shared" si="282"/>
        <v>30.666666666666668</v>
      </c>
      <c r="R3607" s="9" t="s">
        <v>8322</v>
      </c>
      <c r="S3607" t="s">
        <v>8323</v>
      </c>
      <c r="T3607" s="13">
        <f t="shared" si="283"/>
        <v>42383.793124999997</v>
      </c>
      <c r="U3607" s="13">
        <f t="shared" si="284"/>
        <v>42413.793124999997</v>
      </c>
    </row>
    <row r="3608" spans="1:21" ht="43.5" x14ac:dyDescent="0.3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>
        <f t="shared" si="280"/>
        <v>130.26666666666665</v>
      </c>
      <c r="P3608">
        <f t="shared" si="281"/>
        <v>131</v>
      </c>
      <c r="Q3608" s="16">
        <f t="shared" si="282"/>
        <v>61.0625</v>
      </c>
      <c r="R3608" s="9" t="s">
        <v>8322</v>
      </c>
      <c r="S3608" t="s">
        <v>8323</v>
      </c>
      <c r="T3608" s="13">
        <f t="shared" si="283"/>
        <v>42566.604826388888</v>
      </c>
      <c r="U3608" s="13">
        <f t="shared" si="284"/>
        <v>42596.604826388888</v>
      </c>
    </row>
    <row r="3609" spans="1:21" ht="29" x14ac:dyDescent="0.3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>
        <f t="shared" si="280"/>
        <v>105.45454545454544</v>
      </c>
      <c r="P3609">
        <f t="shared" si="281"/>
        <v>106</v>
      </c>
      <c r="Q3609" s="16">
        <f t="shared" si="282"/>
        <v>29</v>
      </c>
      <c r="R3609" s="9" t="s">
        <v>8322</v>
      </c>
      <c r="S3609" t="s">
        <v>8323</v>
      </c>
      <c r="T3609" s="13">
        <f t="shared" si="283"/>
        <v>42338.963912037041</v>
      </c>
      <c r="U3609" s="13">
        <f t="shared" si="284"/>
        <v>42353</v>
      </c>
    </row>
    <row r="3610" spans="1:21" ht="43.5" x14ac:dyDescent="0.3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>
        <f t="shared" si="280"/>
        <v>100</v>
      </c>
      <c r="P3610">
        <f t="shared" si="281"/>
        <v>100</v>
      </c>
      <c r="Q3610" s="16">
        <f t="shared" si="282"/>
        <v>29.62962962962963</v>
      </c>
      <c r="R3610" s="9" t="s">
        <v>8322</v>
      </c>
      <c r="S3610" t="s">
        <v>8323</v>
      </c>
      <c r="T3610" s="13">
        <f t="shared" si="283"/>
        <v>42506.709375000006</v>
      </c>
      <c r="U3610" s="13">
        <f t="shared" si="284"/>
        <v>42538.583333333328</v>
      </c>
    </row>
    <row r="3611" spans="1:21" ht="43.5" x14ac:dyDescent="0.3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>
        <f t="shared" si="280"/>
        <v>153.31632653061226</v>
      </c>
      <c r="P3611">
        <f t="shared" si="281"/>
        <v>154</v>
      </c>
      <c r="Q3611" s="16">
        <f t="shared" si="282"/>
        <v>143.0952380952381</v>
      </c>
      <c r="R3611" s="9" t="s">
        <v>8322</v>
      </c>
      <c r="S3611" t="s">
        <v>8323</v>
      </c>
      <c r="T3611" s="13">
        <f t="shared" si="283"/>
        <v>42429.991724537031</v>
      </c>
      <c r="U3611" s="13">
        <f t="shared" si="284"/>
        <v>42459.950057870374</v>
      </c>
    </row>
    <row r="3612" spans="1:21" ht="43.5" x14ac:dyDescent="0.3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>
        <f t="shared" si="280"/>
        <v>162.30000000000001</v>
      </c>
      <c r="P3612">
        <f t="shared" si="281"/>
        <v>163</v>
      </c>
      <c r="Q3612" s="16">
        <f t="shared" si="282"/>
        <v>52.354838709677416</v>
      </c>
      <c r="R3612" s="9" t="s">
        <v>8322</v>
      </c>
      <c r="S3612" t="s">
        <v>8323</v>
      </c>
      <c r="T3612" s="13">
        <f t="shared" si="283"/>
        <v>42203.432129629626</v>
      </c>
      <c r="U3612" s="13">
        <f t="shared" si="284"/>
        <v>42233.432129629626</v>
      </c>
    </row>
    <row r="3613" spans="1:21" ht="43.5" x14ac:dyDescent="0.3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>
        <f t="shared" si="280"/>
        <v>136</v>
      </c>
      <c r="P3613">
        <f t="shared" si="281"/>
        <v>136</v>
      </c>
      <c r="Q3613" s="16">
        <f t="shared" si="282"/>
        <v>66.666666666666671</v>
      </c>
      <c r="R3613" s="9" t="s">
        <v>8322</v>
      </c>
      <c r="S3613" t="s">
        <v>8323</v>
      </c>
      <c r="T3613" s="13">
        <f t="shared" si="283"/>
        <v>42072.370381944449</v>
      </c>
      <c r="U3613" s="13">
        <f t="shared" si="284"/>
        <v>42102.370381944449</v>
      </c>
    </row>
    <row r="3614" spans="1:21" ht="43.5" x14ac:dyDescent="0.3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>
        <f t="shared" si="280"/>
        <v>144.4</v>
      </c>
      <c r="P3614">
        <f t="shared" si="281"/>
        <v>145</v>
      </c>
      <c r="Q3614" s="16">
        <f t="shared" si="282"/>
        <v>126.66666666666667</v>
      </c>
      <c r="R3614" s="9" t="s">
        <v>8322</v>
      </c>
      <c r="S3614" t="s">
        <v>8323</v>
      </c>
      <c r="T3614" s="13">
        <f t="shared" si="283"/>
        <v>41789.726979166669</v>
      </c>
      <c r="U3614" s="13">
        <f t="shared" si="284"/>
        <v>41799.726979166669</v>
      </c>
    </row>
    <row r="3615" spans="1:21" ht="43.5" x14ac:dyDescent="0.3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>
        <f t="shared" si="280"/>
        <v>100</v>
      </c>
      <c r="P3615">
        <f t="shared" si="281"/>
        <v>100</v>
      </c>
      <c r="Q3615" s="16">
        <f t="shared" si="282"/>
        <v>62.5</v>
      </c>
      <c r="R3615" s="9" t="s">
        <v>8322</v>
      </c>
      <c r="S3615" t="s">
        <v>8323</v>
      </c>
      <c r="T3615" s="13">
        <f t="shared" si="283"/>
        <v>41788.58997685185</v>
      </c>
      <c r="U3615" s="13">
        <f t="shared" si="284"/>
        <v>41818.58997685185</v>
      </c>
    </row>
    <row r="3616" spans="1:21" ht="43.5" x14ac:dyDescent="0.3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>
        <f t="shared" si="280"/>
        <v>100.8</v>
      </c>
      <c r="P3616">
        <f t="shared" si="281"/>
        <v>101</v>
      </c>
      <c r="Q3616" s="16">
        <f t="shared" si="282"/>
        <v>35.492957746478872</v>
      </c>
      <c r="R3616" s="9" t="s">
        <v>8322</v>
      </c>
      <c r="S3616" t="s">
        <v>8323</v>
      </c>
      <c r="T3616" s="13">
        <f t="shared" si="283"/>
        <v>42144.041851851856</v>
      </c>
      <c r="U3616" s="13">
        <f t="shared" si="284"/>
        <v>42174.041851851856</v>
      </c>
    </row>
    <row r="3617" spans="1:21" ht="43.5" x14ac:dyDescent="0.3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>
        <f t="shared" si="280"/>
        <v>106.80000000000001</v>
      </c>
      <c r="P3617">
        <f t="shared" si="281"/>
        <v>107</v>
      </c>
      <c r="Q3617" s="16">
        <f t="shared" si="282"/>
        <v>37.083333333333336</v>
      </c>
      <c r="R3617" s="9" t="s">
        <v>8322</v>
      </c>
      <c r="S3617" t="s">
        <v>8323</v>
      </c>
      <c r="T3617" s="13">
        <f t="shared" si="283"/>
        <v>42318.593703703707</v>
      </c>
      <c r="U3617" s="13">
        <f t="shared" si="284"/>
        <v>42348.593703703707</v>
      </c>
    </row>
    <row r="3618" spans="1:21" ht="58" x14ac:dyDescent="0.3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>
        <f t="shared" si="280"/>
        <v>124.8</v>
      </c>
      <c r="P3618">
        <f t="shared" si="281"/>
        <v>125</v>
      </c>
      <c r="Q3618" s="16">
        <f t="shared" si="282"/>
        <v>69.333333333333329</v>
      </c>
      <c r="R3618" s="9" t="s">
        <v>8322</v>
      </c>
      <c r="S3618" t="s">
        <v>8323</v>
      </c>
      <c r="T3618" s="13">
        <f t="shared" si="283"/>
        <v>42052.949814814812</v>
      </c>
      <c r="U3618" s="13">
        <f t="shared" si="284"/>
        <v>42082.908148148148</v>
      </c>
    </row>
    <row r="3619" spans="1:21" ht="43.5" x14ac:dyDescent="0.3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>
        <f t="shared" si="280"/>
        <v>118.91891891891892</v>
      </c>
      <c r="P3619">
        <f t="shared" si="281"/>
        <v>119</v>
      </c>
      <c r="Q3619" s="16">
        <f t="shared" si="282"/>
        <v>17.254901960784313</v>
      </c>
      <c r="R3619" s="9" t="s">
        <v>8322</v>
      </c>
      <c r="S3619" t="s">
        <v>8323</v>
      </c>
      <c r="T3619" s="13">
        <f t="shared" si="283"/>
        <v>42779.610289351855</v>
      </c>
      <c r="U3619" s="13">
        <f t="shared" si="284"/>
        <v>42794</v>
      </c>
    </row>
    <row r="3620" spans="1:21" ht="43.5" x14ac:dyDescent="0.3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>
        <f t="shared" si="280"/>
        <v>101</v>
      </c>
      <c r="P3620">
        <f t="shared" si="281"/>
        <v>101</v>
      </c>
      <c r="Q3620" s="16">
        <f t="shared" si="282"/>
        <v>36.071428571428569</v>
      </c>
      <c r="R3620" s="9" t="s">
        <v>8322</v>
      </c>
      <c r="S3620" t="s">
        <v>8323</v>
      </c>
      <c r="T3620" s="13">
        <f t="shared" si="283"/>
        <v>42128.627893518518</v>
      </c>
      <c r="U3620" s="13">
        <f t="shared" si="284"/>
        <v>42158.627893518518</v>
      </c>
    </row>
    <row r="3621" spans="1:21" ht="43.5" x14ac:dyDescent="0.3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>
        <f t="shared" si="280"/>
        <v>112.99999999999999</v>
      </c>
      <c r="P3621">
        <f t="shared" si="281"/>
        <v>113</v>
      </c>
      <c r="Q3621" s="16">
        <f t="shared" si="282"/>
        <v>66.470588235294116</v>
      </c>
      <c r="R3621" s="9" t="s">
        <v>8322</v>
      </c>
      <c r="S3621" t="s">
        <v>8323</v>
      </c>
      <c r="T3621" s="13">
        <f t="shared" si="283"/>
        <v>42661.132245370376</v>
      </c>
      <c r="U3621" s="13">
        <f t="shared" si="284"/>
        <v>42693.916666666672</v>
      </c>
    </row>
    <row r="3622" spans="1:21" ht="43.5" x14ac:dyDescent="0.3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>
        <f t="shared" si="280"/>
        <v>105.19047619047619</v>
      </c>
      <c r="P3622">
        <f t="shared" si="281"/>
        <v>106</v>
      </c>
      <c r="Q3622" s="16">
        <f t="shared" si="282"/>
        <v>56.065989847715734</v>
      </c>
      <c r="R3622" s="9" t="s">
        <v>8322</v>
      </c>
      <c r="S3622" t="s">
        <v>8323</v>
      </c>
      <c r="T3622" s="13">
        <f t="shared" si="283"/>
        <v>42037.938206018516</v>
      </c>
      <c r="U3622" s="13">
        <f t="shared" si="284"/>
        <v>42068.166666666672</v>
      </c>
    </row>
    <row r="3623" spans="1:21" ht="43.5" x14ac:dyDescent="0.3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>
        <f t="shared" si="280"/>
        <v>109.73333333333332</v>
      </c>
      <c r="P3623">
        <f t="shared" si="281"/>
        <v>110</v>
      </c>
      <c r="Q3623" s="16">
        <f t="shared" si="282"/>
        <v>47.028571428571432</v>
      </c>
      <c r="R3623" s="9" t="s">
        <v>8322</v>
      </c>
      <c r="S3623" t="s">
        <v>8323</v>
      </c>
      <c r="T3623" s="13">
        <f t="shared" si="283"/>
        <v>42619.935694444444</v>
      </c>
      <c r="U3623" s="13">
        <f t="shared" si="284"/>
        <v>42643.875</v>
      </c>
    </row>
    <row r="3624" spans="1:21" ht="29" x14ac:dyDescent="0.3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>
        <f t="shared" si="280"/>
        <v>100.099</v>
      </c>
      <c r="P3624">
        <f t="shared" si="281"/>
        <v>101</v>
      </c>
      <c r="Q3624" s="16">
        <f t="shared" si="282"/>
        <v>47.666190476190479</v>
      </c>
      <c r="R3624" s="9" t="s">
        <v>8322</v>
      </c>
      <c r="S3624" t="s">
        <v>8323</v>
      </c>
      <c r="T3624" s="13">
        <f t="shared" si="283"/>
        <v>41877.221886574072</v>
      </c>
      <c r="U3624" s="13">
        <f t="shared" si="284"/>
        <v>41910.140972222223</v>
      </c>
    </row>
    <row r="3625" spans="1:21" ht="29" x14ac:dyDescent="0.3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>
        <f t="shared" si="280"/>
        <v>120</v>
      </c>
      <c r="P3625">
        <f t="shared" si="281"/>
        <v>120</v>
      </c>
      <c r="Q3625" s="16">
        <f t="shared" si="282"/>
        <v>88.235294117647058</v>
      </c>
      <c r="R3625" s="9" t="s">
        <v>8322</v>
      </c>
      <c r="S3625" t="s">
        <v>8323</v>
      </c>
      <c r="T3625" s="13">
        <f t="shared" si="283"/>
        <v>41828.736921296295</v>
      </c>
      <c r="U3625" s="13">
        <f t="shared" si="284"/>
        <v>41846.291666666664</v>
      </c>
    </row>
    <row r="3626" spans="1:21" ht="72.5" x14ac:dyDescent="0.3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>
        <f t="shared" si="280"/>
        <v>104.93333333333332</v>
      </c>
      <c r="P3626">
        <f t="shared" si="281"/>
        <v>105</v>
      </c>
      <c r="Q3626" s="16">
        <f t="shared" si="282"/>
        <v>80.717948717948715</v>
      </c>
      <c r="R3626" s="9" t="s">
        <v>8322</v>
      </c>
      <c r="S3626" t="s">
        <v>8323</v>
      </c>
      <c r="T3626" s="13">
        <f t="shared" si="283"/>
        <v>42545.774189814809</v>
      </c>
      <c r="U3626" s="13">
        <f t="shared" si="284"/>
        <v>42605.774189814809</v>
      </c>
    </row>
    <row r="3627" spans="1:21" ht="58" x14ac:dyDescent="0.3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>
        <f t="shared" si="280"/>
        <v>102.66666666666666</v>
      </c>
      <c r="P3627">
        <f t="shared" si="281"/>
        <v>103</v>
      </c>
      <c r="Q3627" s="16">
        <f t="shared" si="282"/>
        <v>39.487179487179489</v>
      </c>
      <c r="R3627" s="9" t="s">
        <v>8322</v>
      </c>
      <c r="S3627" t="s">
        <v>8323</v>
      </c>
      <c r="T3627" s="13">
        <f t="shared" si="283"/>
        <v>42157.652511574073</v>
      </c>
      <c r="U3627" s="13">
        <f t="shared" si="284"/>
        <v>42187.652511574073</v>
      </c>
    </row>
    <row r="3628" spans="1:21" ht="43.5" x14ac:dyDescent="0.3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>
        <f t="shared" si="280"/>
        <v>101.82500000000002</v>
      </c>
      <c r="P3628">
        <f t="shared" si="281"/>
        <v>102</v>
      </c>
      <c r="Q3628" s="16">
        <f t="shared" si="282"/>
        <v>84.854166666666671</v>
      </c>
      <c r="R3628" s="9" t="s">
        <v>8322</v>
      </c>
      <c r="S3628" t="s">
        <v>8323</v>
      </c>
      <c r="T3628" s="13">
        <f t="shared" si="283"/>
        <v>41846.667326388888</v>
      </c>
      <c r="U3628" s="13">
        <f t="shared" si="284"/>
        <v>41867.667326388888</v>
      </c>
    </row>
    <row r="3629" spans="1:21" ht="43.5" x14ac:dyDescent="0.3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>
        <f t="shared" si="280"/>
        <v>100</v>
      </c>
      <c r="P3629">
        <f t="shared" si="281"/>
        <v>100</v>
      </c>
      <c r="Q3629" s="16">
        <f t="shared" si="282"/>
        <v>68.965517241379317</v>
      </c>
      <c r="R3629" s="9" t="s">
        <v>8322</v>
      </c>
      <c r="S3629" t="s">
        <v>8323</v>
      </c>
      <c r="T3629" s="13">
        <f t="shared" si="283"/>
        <v>42460.741747685184</v>
      </c>
      <c r="U3629" s="13">
        <f t="shared" si="284"/>
        <v>42511.165972222225</v>
      </c>
    </row>
    <row r="3630" spans="1:21" ht="58" x14ac:dyDescent="0.3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>
        <f t="shared" si="280"/>
        <v>0</v>
      </c>
      <c r="P3630">
        <f t="shared" si="281"/>
        <v>0</v>
      </c>
      <c r="Q3630" s="16" t="e">
        <f t="shared" si="282"/>
        <v>#DIV/0!</v>
      </c>
      <c r="R3630" s="9" t="s">
        <v>8322</v>
      </c>
      <c r="S3630" t="s">
        <v>8364</v>
      </c>
      <c r="T3630" s="13">
        <f t="shared" si="283"/>
        <v>42291.833287037036</v>
      </c>
      <c r="U3630" s="13">
        <f t="shared" si="284"/>
        <v>42351.874953703707</v>
      </c>
    </row>
    <row r="3631" spans="1:21" ht="58" x14ac:dyDescent="0.3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>
        <f t="shared" si="280"/>
        <v>1.9999999999999998E-4</v>
      </c>
      <c r="P3631">
        <f t="shared" si="281"/>
        <v>1</v>
      </c>
      <c r="Q3631" s="16">
        <f t="shared" si="282"/>
        <v>1</v>
      </c>
      <c r="R3631" s="9" t="s">
        <v>8322</v>
      </c>
      <c r="S3631" t="s">
        <v>8364</v>
      </c>
      <c r="T3631" s="13">
        <f t="shared" si="283"/>
        <v>42437.094490740739</v>
      </c>
      <c r="U3631" s="13">
        <f t="shared" si="284"/>
        <v>42495.708333333328</v>
      </c>
    </row>
    <row r="3632" spans="1:21" ht="43.5" x14ac:dyDescent="0.3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>
        <f t="shared" si="280"/>
        <v>3.3333333333333333E-2</v>
      </c>
      <c r="P3632">
        <f t="shared" si="281"/>
        <v>1</v>
      </c>
      <c r="Q3632" s="16">
        <f t="shared" si="282"/>
        <v>1</v>
      </c>
      <c r="R3632" s="9" t="s">
        <v>8322</v>
      </c>
      <c r="S3632" t="s">
        <v>8364</v>
      </c>
      <c r="T3632" s="13">
        <f t="shared" si="283"/>
        <v>41942.84710648148</v>
      </c>
      <c r="U3632" s="13">
        <f t="shared" si="284"/>
        <v>41972.888773148152</v>
      </c>
    </row>
    <row r="3633" spans="1:21" ht="58" x14ac:dyDescent="0.3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>
        <f t="shared" si="280"/>
        <v>51.023391812865491</v>
      </c>
      <c r="P3633">
        <f t="shared" si="281"/>
        <v>52</v>
      </c>
      <c r="Q3633" s="16">
        <f t="shared" si="282"/>
        <v>147.88135593220338</v>
      </c>
      <c r="R3633" s="9" t="s">
        <v>8322</v>
      </c>
      <c r="S3633" t="s">
        <v>8364</v>
      </c>
      <c r="T3633" s="13">
        <f t="shared" si="283"/>
        <v>41880.753437499996</v>
      </c>
      <c r="U3633" s="13">
        <f t="shared" si="284"/>
        <v>41905.165972222225</v>
      </c>
    </row>
    <row r="3634" spans="1:21" ht="43.5" x14ac:dyDescent="0.3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>
        <f t="shared" si="280"/>
        <v>20</v>
      </c>
      <c r="P3634">
        <f t="shared" si="281"/>
        <v>20</v>
      </c>
      <c r="Q3634" s="16">
        <f t="shared" si="282"/>
        <v>100</v>
      </c>
      <c r="R3634" s="9" t="s">
        <v>8322</v>
      </c>
      <c r="S3634" t="s">
        <v>8364</v>
      </c>
      <c r="T3634" s="13">
        <f t="shared" si="283"/>
        <v>41946.936909722222</v>
      </c>
      <c r="U3634" s="13">
        <f t="shared" si="284"/>
        <v>41966.936909722222</v>
      </c>
    </row>
    <row r="3635" spans="1:21" ht="43.5" x14ac:dyDescent="0.3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>
        <f t="shared" si="280"/>
        <v>35.24</v>
      </c>
      <c r="P3635">
        <f t="shared" si="281"/>
        <v>36</v>
      </c>
      <c r="Q3635" s="16">
        <f t="shared" si="282"/>
        <v>56.838709677419352</v>
      </c>
      <c r="R3635" s="9" t="s">
        <v>8322</v>
      </c>
      <c r="S3635" t="s">
        <v>8364</v>
      </c>
      <c r="T3635" s="13">
        <f t="shared" si="283"/>
        <v>42649.623460648145</v>
      </c>
      <c r="U3635" s="13">
        <f t="shared" si="284"/>
        <v>42693.041666666672</v>
      </c>
    </row>
    <row r="3636" spans="1:21" ht="43.5" x14ac:dyDescent="0.3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>
        <f t="shared" si="280"/>
        <v>4.246666666666667</v>
      </c>
      <c r="P3636">
        <f t="shared" si="281"/>
        <v>5</v>
      </c>
      <c r="Q3636" s="16">
        <f t="shared" si="282"/>
        <v>176.94444444444446</v>
      </c>
      <c r="R3636" s="9" t="s">
        <v>8322</v>
      </c>
      <c r="S3636" t="s">
        <v>8364</v>
      </c>
      <c r="T3636" s="13">
        <f t="shared" si="283"/>
        <v>42701.166365740741</v>
      </c>
      <c r="U3636" s="13">
        <f t="shared" si="284"/>
        <v>42749.165972222225</v>
      </c>
    </row>
    <row r="3637" spans="1:21" ht="29" x14ac:dyDescent="0.3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>
        <f t="shared" si="280"/>
        <v>36.457142857142856</v>
      </c>
      <c r="P3637">
        <f t="shared" si="281"/>
        <v>37</v>
      </c>
      <c r="Q3637" s="16">
        <f t="shared" si="282"/>
        <v>127.6</v>
      </c>
      <c r="R3637" s="9" t="s">
        <v>8322</v>
      </c>
      <c r="S3637" t="s">
        <v>8364</v>
      </c>
      <c r="T3637" s="13">
        <f t="shared" si="283"/>
        <v>42450.88282407407</v>
      </c>
      <c r="U3637" s="13">
        <f t="shared" si="284"/>
        <v>42480.88282407407</v>
      </c>
    </row>
    <row r="3638" spans="1:21" ht="43.5" x14ac:dyDescent="0.3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>
        <f t="shared" si="280"/>
        <v>0</v>
      </c>
      <c r="P3638">
        <f t="shared" si="281"/>
        <v>0</v>
      </c>
      <c r="Q3638" s="16" t="e">
        <f t="shared" si="282"/>
        <v>#DIV/0!</v>
      </c>
      <c r="R3638" s="9" t="s">
        <v>8322</v>
      </c>
      <c r="S3638" t="s">
        <v>8364</v>
      </c>
      <c r="T3638" s="13">
        <f t="shared" si="283"/>
        <v>42226.694780092599</v>
      </c>
      <c r="U3638" s="13">
        <f t="shared" si="284"/>
        <v>42261.694780092599</v>
      </c>
    </row>
    <row r="3639" spans="1:21" ht="58" x14ac:dyDescent="0.3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>
        <f t="shared" si="280"/>
        <v>30.866666666666664</v>
      </c>
      <c r="P3639">
        <f t="shared" si="281"/>
        <v>31</v>
      </c>
      <c r="Q3639" s="16">
        <f t="shared" si="282"/>
        <v>66.142857142857139</v>
      </c>
      <c r="R3639" s="9" t="s">
        <v>8322</v>
      </c>
      <c r="S3639" t="s">
        <v>8364</v>
      </c>
      <c r="T3639" s="13">
        <f t="shared" si="283"/>
        <v>41975.700636574074</v>
      </c>
      <c r="U3639" s="13">
        <f t="shared" si="284"/>
        <v>42005.700636574074</v>
      </c>
    </row>
    <row r="3640" spans="1:21" ht="29" x14ac:dyDescent="0.3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>
        <f t="shared" si="280"/>
        <v>6.5454545454545459</v>
      </c>
      <c r="P3640">
        <f t="shared" si="281"/>
        <v>7</v>
      </c>
      <c r="Q3640" s="16">
        <f t="shared" si="282"/>
        <v>108</v>
      </c>
      <c r="R3640" s="9" t="s">
        <v>8322</v>
      </c>
      <c r="S3640" t="s">
        <v>8364</v>
      </c>
      <c r="T3640" s="13">
        <f t="shared" si="283"/>
        <v>42053.672824074078</v>
      </c>
      <c r="U3640" s="13">
        <f t="shared" si="284"/>
        <v>42113.631157407406</v>
      </c>
    </row>
    <row r="3641" spans="1:21" ht="58" x14ac:dyDescent="0.3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>
        <f t="shared" si="280"/>
        <v>4.0000000000000001E-3</v>
      </c>
      <c r="P3641">
        <f t="shared" si="281"/>
        <v>1</v>
      </c>
      <c r="Q3641" s="16">
        <f t="shared" si="282"/>
        <v>1</v>
      </c>
      <c r="R3641" s="9" t="s">
        <v>8322</v>
      </c>
      <c r="S3641" t="s">
        <v>8364</v>
      </c>
      <c r="T3641" s="13">
        <f t="shared" si="283"/>
        <v>42590.677152777775</v>
      </c>
      <c r="U3641" s="13">
        <f t="shared" si="284"/>
        <v>42650.632638888885</v>
      </c>
    </row>
    <row r="3642" spans="1:21" ht="72.5" x14ac:dyDescent="0.3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>
        <f t="shared" si="280"/>
        <v>5.5</v>
      </c>
      <c r="P3642">
        <f t="shared" si="281"/>
        <v>6</v>
      </c>
      <c r="Q3642" s="16">
        <f t="shared" si="282"/>
        <v>18.333333333333332</v>
      </c>
      <c r="R3642" s="9" t="s">
        <v>8322</v>
      </c>
      <c r="S3642" t="s">
        <v>8364</v>
      </c>
      <c r="T3642" s="13">
        <f t="shared" si="283"/>
        <v>42104.781597222223</v>
      </c>
      <c r="U3642" s="13">
        <f t="shared" si="284"/>
        <v>42134.781597222223</v>
      </c>
    </row>
    <row r="3643" spans="1:21" ht="43.5" x14ac:dyDescent="0.3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>
        <f t="shared" si="280"/>
        <v>0</v>
      </c>
      <c r="P3643">
        <f t="shared" si="281"/>
        <v>0</v>
      </c>
      <c r="Q3643" s="16" t="e">
        <f t="shared" si="282"/>
        <v>#DIV/0!</v>
      </c>
      <c r="R3643" s="9" t="s">
        <v>8322</v>
      </c>
      <c r="S3643" t="s">
        <v>8364</v>
      </c>
      <c r="T3643" s="13">
        <f t="shared" si="283"/>
        <v>41899.627071759263</v>
      </c>
      <c r="U3643" s="13">
        <f t="shared" si="284"/>
        <v>41917.208333333336</v>
      </c>
    </row>
    <row r="3644" spans="1:21" ht="58" x14ac:dyDescent="0.3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>
        <f t="shared" si="280"/>
        <v>2.1428571428571428</v>
      </c>
      <c r="P3644">
        <f t="shared" si="281"/>
        <v>3</v>
      </c>
      <c r="Q3644" s="16">
        <f t="shared" si="282"/>
        <v>7.5</v>
      </c>
      <c r="R3644" s="9" t="s">
        <v>8322</v>
      </c>
      <c r="S3644" t="s">
        <v>8364</v>
      </c>
      <c r="T3644" s="13">
        <f t="shared" si="283"/>
        <v>42297.816284722227</v>
      </c>
      <c r="U3644" s="13">
        <f t="shared" si="284"/>
        <v>42338.708333333328</v>
      </c>
    </row>
    <row r="3645" spans="1:21" ht="43.5" x14ac:dyDescent="0.3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>
        <f t="shared" si="280"/>
        <v>0</v>
      </c>
      <c r="P3645">
        <f t="shared" si="281"/>
        <v>0</v>
      </c>
      <c r="Q3645" s="16" t="e">
        <f t="shared" si="282"/>
        <v>#DIV/0!</v>
      </c>
      <c r="R3645" s="9" t="s">
        <v>8322</v>
      </c>
      <c r="S3645" t="s">
        <v>8364</v>
      </c>
      <c r="T3645" s="13">
        <f t="shared" si="283"/>
        <v>42285.143969907411</v>
      </c>
      <c r="U3645" s="13">
        <f t="shared" si="284"/>
        <v>42325.185636574075</v>
      </c>
    </row>
    <row r="3646" spans="1:21" ht="43.5" x14ac:dyDescent="0.3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>
        <f t="shared" si="280"/>
        <v>16.420000000000002</v>
      </c>
      <c r="P3646">
        <f t="shared" si="281"/>
        <v>17</v>
      </c>
      <c r="Q3646" s="16">
        <f t="shared" si="282"/>
        <v>68.416666666666671</v>
      </c>
      <c r="R3646" s="9" t="s">
        <v>8322</v>
      </c>
      <c r="S3646" t="s">
        <v>8364</v>
      </c>
      <c r="T3646" s="13">
        <f t="shared" si="283"/>
        <v>42409.241747685184</v>
      </c>
      <c r="U3646" s="13">
        <f t="shared" si="284"/>
        <v>42437.207638888889</v>
      </c>
    </row>
    <row r="3647" spans="1:21" ht="43.5" x14ac:dyDescent="0.3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>
        <f t="shared" si="280"/>
        <v>0.1</v>
      </c>
      <c r="P3647">
        <f t="shared" si="281"/>
        <v>1</v>
      </c>
      <c r="Q3647" s="16">
        <f t="shared" si="282"/>
        <v>1</v>
      </c>
      <c r="R3647" s="9" t="s">
        <v>8322</v>
      </c>
      <c r="S3647" t="s">
        <v>8364</v>
      </c>
      <c r="T3647" s="13">
        <f t="shared" si="283"/>
        <v>42665.970347222217</v>
      </c>
      <c r="U3647" s="13">
        <f t="shared" si="284"/>
        <v>42696.012013888889</v>
      </c>
    </row>
    <row r="3648" spans="1:21" ht="43.5" x14ac:dyDescent="0.3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>
        <f t="shared" si="280"/>
        <v>4.8099999999999996</v>
      </c>
      <c r="P3648">
        <f t="shared" si="281"/>
        <v>5</v>
      </c>
      <c r="Q3648" s="16">
        <f t="shared" si="282"/>
        <v>60.125</v>
      </c>
      <c r="R3648" s="9" t="s">
        <v>8322</v>
      </c>
      <c r="S3648" t="s">
        <v>8364</v>
      </c>
      <c r="T3648" s="13">
        <f t="shared" si="283"/>
        <v>42140.421319444446</v>
      </c>
      <c r="U3648" s="13">
        <f t="shared" si="284"/>
        <v>42171.979166666672</v>
      </c>
    </row>
    <row r="3649" spans="1:21" ht="43.5" x14ac:dyDescent="0.3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>
        <f t="shared" si="280"/>
        <v>6</v>
      </c>
      <c r="P3649">
        <f t="shared" si="281"/>
        <v>6</v>
      </c>
      <c r="Q3649" s="16">
        <f t="shared" si="282"/>
        <v>15</v>
      </c>
      <c r="R3649" s="9" t="s">
        <v>8322</v>
      </c>
      <c r="S3649" t="s">
        <v>8364</v>
      </c>
      <c r="T3649" s="13">
        <f t="shared" si="283"/>
        <v>42598.749155092592</v>
      </c>
      <c r="U3649" s="13">
        <f t="shared" si="284"/>
        <v>42643.749155092592</v>
      </c>
    </row>
    <row r="3650" spans="1:21" ht="29" x14ac:dyDescent="0.3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>
        <f t="shared" si="280"/>
        <v>100.38249999999999</v>
      </c>
      <c r="P3650">
        <f t="shared" si="281"/>
        <v>101</v>
      </c>
      <c r="Q3650" s="16">
        <f t="shared" si="282"/>
        <v>550.04109589041093</v>
      </c>
      <c r="R3650" s="9" t="s">
        <v>8322</v>
      </c>
      <c r="S3650" t="s">
        <v>8323</v>
      </c>
      <c r="T3650" s="13">
        <f t="shared" si="283"/>
        <v>41887.292187500003</v>
      </c>
      <c r="U3650" s="13">
        <f t="shared" si="284"/>
        <v>41917.292187500003</v>
      </c>
    </row>
    <row r="3651" spans="1:21" ht="43.5" x14ac:dyDescent="0.3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>
        <f t="shared" ref="O3651:O3714" si="285">((E3651)/(D3651))*100</f>
        <v>104</v>
      </c>
      <c r="P3651">
        <f t="shared" ref="P3651:P3714" si="286">ROUNDUP(O3651,0)</f>
        <v>104</v>
      </c>
      <c r="Q3651" s="16">
        <f t="shared" ref="Q3651:Q3714" si="287">E3651/L3651</f>
        <v>97.5</v>
      </c>
      <c r="R3651" s="9" t="s">
        <v>8322</v>
      </c>
      <c r="S3651" t="s">
        <v>8323</v>
      </c>
      <c r="T3651" s="13">
        <f t="shared" ref="T3651:T3714" si="288">(((J3651/60)/60)/24)+DATE(1970,1,1)</f>
        <v>41780.712893518517</v>
      </c>
      <c r="U3651" s="13">
        <f t="shared" ref="U3651:U3714" si="289">(((I3651/60)/60)/24)+DATE(1970,1,1)</f>
        <v>41806.712893518517</v>
      </c>
    </row>
    <row r="3652" spans="1:21" ht="43.5" x14ac:dyDescent="0.3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>
        <f t="shared" si="285"/>
        <v>100</v>
      </c>
      <c r="P3652">
        <f t="shared" si="286"/>
        <v>100</v>
      </c>
      <c r="Q3652" s="16">
        <f t="shared" si="287"/>
        <v>29.411764705882351</v>
      </c>
      <c r="R3652" s="9" t="s">
        <v>8322</v>
      </c>
      <c r="S3652" t="s">
        <v>8323</v>
      </c>
      <c r="T3652" s="13">
        <f t="shared" si="288"/>
        <v>42381.478981481487</v>
      </c>
      <c r="U3652" s="13">
        <f t="shared" si="289"/>
        <v>42402.478981481487</v>
      </c>
    </row>
    <row r="3653" spans="1:21" ht="43.5" x14ac:dyDescent="0.3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>
        <f t="shared" si="285"/>
        <v>104</v>
      </c>
      <c r="P3653">
        <f t="shared" si="286"/>
        <v>104</v>
      </c>
      <c r="Q3653" s="16">
        <f t="shared" si="287"/>
        <v>57.777777777777779</v>
      </c>
      <c r="R3653" s="9" t="s">
        <v>8322</v>
      </c>
      <c r="S3653" t="s">
        <v>8323</v>
      </c>
      <c r="T3653" s="13">
        <f t="shared" si="288"/>
        <v>41828.646319444444</v>
      </c>
      <c r="U3653" s="13">
        <f t="shared" si="289"/>
        <v>41861.665972222225</v>
      </c>
    </row>
    <row r="3654" spans="1:21" ht="58" x14ac:dyDescent="0.3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>
        <f t="shared" si="285"/>
        <v>250.66666666666669</v>
      </c>
      <c r="P3654">
        <f t="shared" si="286"/>
        <v>251</v>
      </c>
      <c r="Q3654" s="16">
        <f t="shared" si="287"/>
        <v>44.235294117647058</v>
      </c>
      <c r="R3654" s="9" t="s">
        <v>8322</v>
      </c>
      <c r="S3654" t="s">
        <v>8323</v>
      </c>
      <c r="T3654" s="13">
        <f t="shared" si="288"/>
        <v>42596.644699074073</v>
      </c>
      <c r="U3654" s="13">
        <f t="shared" si="289"/>
        <v>42607.165972222225</v>
      </c>
    </row>
    <row r="3655" spans="1:21" ht="58" x14ac:dyDescent="0.3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>
        <f t="shared" si="285"/>
        <v>100.49999999999999</v>
      </c>
      <c r="P3655">
        <f t="shared" si="286"/>
        <v>101</v>
      </c>
      <c r="Q3655" s="16">
        <f t="shared" si="287"/>
        <v>60.909090909090907</v>
      </c>
      <c r="R3655" s="9" t="s">
        <v>8322</v>
      </c>
      <c r="S3655" t="s">
        <v>8323</v>
      </c>
      <c r="T3655" s="13">
        <f t="shared" si="288"/>
        <v>42191.363506944443</v>
      </c>
      <c r="U3655" s="13">
        <f t="shared" si="289"/>
        <v>42221.363506944443</v>
      </c>
    </row>
    <row r="3656" spans="1:21" ht="58" x14ac:dyDescent="0.3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>
        <f t="shared" si="285"/>
        <v>174.4</v>
      </c>
      <c r="P3656">
        <f t="shared" si="286"/>
        <v>175</v>
      </c>
      <c r="Q3656" s="16">
        <f t="shared" si="287"/>
        <v>68.84210526315789</v>
      </c>
      <c r="R3656" s="9" t="s">
        <v>8322</v>
      </c>
      <c r="S3656" t="s">
        <v>8323</v>
      </c>
      <c r="T3656" s="13">
        <f t="shared" si="288"/>
        <v>42440.416504629626</v>
      </c>
      <c r="U3656" s="13">
        <f t="shared" si="289"/>
        <v>42463.708333333328</v>
      </c>
    </row>
    <row r="3657" spans="1:21" ht="58" x14ac:dyDescent="0.3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>
        <f t="shared" si="285"/>
        <v>116.26</v>
      </c>
      <c r="P3657">
        <f t="shared" si="286"/>
        <v>117</v>
      </c>
      <c r="Q3657" s="16">
        <f t="shared" si="287"/>
        <v>73.582278481012665</v>
      </c>
      <c r="R3657" s="9" t="s">
        <v>8322</v>
      </c>
      <c r="S3657" t="s">
        <v>8323</v>
      </c>
      <c r="T3657" s="13">
        <f t="shared" si="288"/>
        <v>42173.803217592591</v>
      </c>
      <c r="U3657" s="13">
        <f t="shared" si="289"/>
        <v>42203.290972222225</v>
      </c>
    </row>
    <row r="3658" spans="1:21" ht="43.5" x14ac:dyDescent="0.3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>
        <f t="shared" si="285"/>
        <v>105.82000000000001</v>
      </c>
      <c r="P3658">
        <f t="shared" si="286"/>
        <v>106</v>
      </c>
      <c r="Q3658" s="16">
        <f t="shared" si="287"/>
        <v>115.02173913043478</v>
      </c>
      <c r="R3658" s="9" t="s">
        <v>8322</v>
      </c>
      <c r="S3658" t="s">
        <v>8323</v>
      </c>
      <c r="T3658" s="13">
        <f t="shared" si="288"/>
        <v>42737.910138888896</v>
      </c>
      <c r="U3658" s="13">
        <f t="shared" si="289"/>
        <v>42767.957638888889</v>
      </c>
    </row>
    <row r="3659" spans="1:21" ht="58" x14ac:dyDescent="0.3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>
        <f t="shared" si="285"/>
        <v>110.75</v>
      </c>
      <c r="P3659">
        <f t="shared" si="286"/>
        <v>111</v>
      </c>
      <c r="Q3659" s="16">
        <f t="shared" si="287"/>
        <v>110.75</v>
      </c>
      <c r="R3659" s="9" t="s">
        <v>8322</v>
      </c>
      <c r="S3659" t="s">
        <v>8323</v>
      </c>
      <c r="T3659" s="13">
        <f t="shared" si="288"/>
        <v>42499.629849537043</v>
      </c>
      <c r="U3659" s="13">
        <f t="shared" si="289"/>
        <v>42522.904166666667</v>
      </c>
    </row>
    <row r="3660" spans="1:21" ht="29" x14ac:dyDescent="0.3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>
        <f t="shared" si="285"/>
        <v>100.66666666666666</v>
      </c>
      <c r="P3660">
        <f t="shared" si="286"/>
        <v>101</v>
      </c>
      <c r="Q3660" s="16">
        <f t="shared" si="287"/>
        <v>75.5</v>
      </c>
      <c r="R3660" s="9" t="s">
        <v>8322</v>
      </c>
      <c r="S3660" t="s">
        <v>8323</v>
      </c>
      <c r="T3660" s="13">
        <f t="shared" si="288"/>
        <v>41775.858564814815</v>
      </c>
      <c r="U3660" s="13">
        <f t="shared" si="289"/>
        <v>41822.165972222225</v>
      </c>
    </row>
    <row r="3661" spans="1:21" ht="43.5" x14ac:dyDescent="0.3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>
        <f t="shared" si="285"/>
        <v>102.03333333333333</v>
      </c>
      <c r="P3661">
        <f t="shared" si="286"/>
        <v>103</v>
      </c>
      <c r="Q3661" s="16">
        <f t="shared" si="287"/>
        <v>235.46153846153845</v>
      </c>
      <c r="R3661" s="9" t="s">
        <v>8322</v>
      </c>
      <c r="S3661" t="s">
        <v>8323</v>
      </c>
      <c r="T3661" s="13">
        <f t="shared" si="288"/>
        <v>42055.277199074073</v>
      </c>
      <c r="U3661" s="13">
        <f t="shared" si="289"/>
        <v>42082.610416666663</v>
      </c>
    </row>
    <row r="3662" spans="1:21" ht="58" x14ac:dyDescent="0.3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>
        <f t="shared" si="285"/>
        <v>100</v>
      </c>
      <c r="P3662">
        <f t="shared" si="286"/>
        <v>100</v>
      </c>
      <c r="Q3662" s="16">
        <f t="shared" si="287"/>
        <v>11.363636363636363</v>
      </c>
      <c r="R3662" s="9" t="s">
        <v>8322</v>
      </c>
      <c r="S3662" t="s">
        <v>8323</v>
      </c>
      <c r="T3662" s="13">
        <f t="shared" si="288"/>
        <v>41971.881076388891</v>
      </c>
      <c r="U3662" s="13">
        <f t="shared" si="289"/>
        <v>41996.881076388891</v>
      </c>
    </row>
    <row r="3663" spans="1:21" ht="43.5" x14ac:dyDescent="0.3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>
        <f t="shared" si="285"/>
        <v>111.00000000000001</v>
      </c>
      <c r="P3663">
        <f t="shared" si="286"/>
        <v>111</v>
      </c>
      <c r="Q3663" s="16">
        <f t="shared" si="287"/>
        <v>92.5</v>
      </c>
      <c r="R3663" s="9" t="s">
        <v>8322</v>
      </c>
      <c r="S3663" t="s">
        <v>8323</v>
      </c>
      <c r="T3663" s="13">
        <f t="shared" si="288"/>
        <v>42447.896666666667</v>
      </c>
      <c r="U3663" s="13">
        <f t="shared" si="289"/>
        <v>42470.166666666672</v>
      </c>
    </row>
    <row r="3664" spans="1:21" ht="58" x14ac:dyDescent="0.3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>
        <f t="shared" si="285"/>
        <v>101.42500000000001</v>
      </c>
      <c r="P3664">
        <f t="shared" si="286"/>
        <v>102</v>
      </c>
      <c r="Q3664" s="16">
        <f t="shared" si="287"/>
        <v>202.85</v>
      </c>
      <c r="R3664" s="9" t="s">
        <v>8322</v>
      </c>
      <c r="S3664" t="s">
        <v>8323</v>
      </c>
      <c r="T3664" s="13">
        <f t="shared" si="288"/>
        <v>42064.220069444447</v>
      </c>
      <c r="U3664" s="13">
        <f t="shared" si="289"/>
        <v>42094.178402777776</v>
      </c>
    </row>
    <row r="3665" spans="1:21" ht="43.5" x14ac:dyDescent="0.3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>
        <f t="shared" si="285"/>
        <v>104</v>
      </c>
      <c r="P3665">
        <f t="shared" si="286"/>
        <v>104</v>
      </c>
      <c r="Q3665" s="16">
        <f t="shared" si="287"/>
        <v>26</v>
      </c>
      <c r="R3665" s="9" t="s">
        <v>8322</v>
      </c>
      <c r="S3665" t="s">
        <v>8323</v>
      </c>
      <c r="T3665" s="13">
        <f t="shared" si="288"/>
        <v>42665.451736111107</v>
      </c>
      <c r="U3665" s="13">
        <f t="shared" si="289"/>
        <v>42725.493402777778</v>
      </c>
    </row>
    <row r="3666" spans="1:21" ht="43.5" x14ac:dyDescent="0.3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>
        <f t="shared" si="285"/>
        <v>109.375</v>
      </c>
      <c r="P3666">
        <f t="shared" si="286"/>
        <v>110</v>
      </c>
      <c r="Q3666" s="16">
        <f t="shared" si="287"/>
        <v>46.05263157894737</v>
      </c>
      <c r="R3666" s="9" t="s">
        <v>8322</v>
      </c>
      <c r="S3666" t="s">
        <v>8323</v>
      </c>
      <c r="T3666" s="13">
        <f t="shared" si="288"/>
        <v>42523.248715277776</v>
      </c>
      <c r="U3666" s="13">
        <f t="shared" si="289"/>
        <v>42537.248715277776</v>
      </c>
    </row>
    <row r="3667" spans="1:21" ht="43.5" x14ac:dyDescent="0.3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>
        <f t="shared" si="285"/>
        <v>115.16129032258064</v>
      </c>
      <c r="P3667">
        <f t="shared" si="286"/>
        <v>116</v>
      </c>
      <c r="Q3667" s="16">
        <f t="shared" si="287"/>
        <v>51</v>
      </c>
      <c r="R3667" s="9" t="s">
        <v>8322</v>
      </c>
      <c r="S3667" t="s">
        <v>8323</v>
      </c>
      <c r="T3667" s="13">
        <f t="shared" si="288"/>
        <v>42294.808124999996</v>
      </c>
      <c r="U3667" s="13">
        <f t="shared" si="289"/>
        <v>42305.829166666663</v>
      </c>
    </row>
    <row r="3668" spans="1:21" ht="29" x14ac:dyDescent="0.3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>
        <f t="shared" si="285"/>
        <v>100</v>
      </c>
      <c r="P3668">
        <f t="shared" si="286"/>
        <v>100</v>
      </c>
      <c r="Q3668" s="16">
        <f t="shared" si="287"/>
        <v>31.578947368421051</v>
      </c>
      <c r="R3668" s="9" t="s">
        <v>8322</v>
      </c>
      <c r="S3668" t="s">
        <v>8323</v>
      </c>
      <c r="T3668" s="13">
        <f t="shared" si="288"/>
        <v>41822.90488425926</v>
      </c>
      <c r="U3668" s="13">
        <f t="shared" si="289"/>
        <v>41844.291666666664</v>
      </c>
    </row>
    <row r="3669" spans="1:21" ht="43.5" x14ac:dyDescent="0.3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>
        <f t="shared" si="285"/>
        <v>103.17033333333335</v>
      </c>
      <c r="P3669">
        <f t="shared" si="286"/>
        <v>104</v>
      </c>
      <c r="Q3669" s="16">
        <f t="shared" si="287"/>
        <v>53.363965517241382</v>
      </c>
      <c r="R3669" s="9" t="s">
        <v>8322</v>
      </c>
      <c r="S3669" t="s">
        <v>8323</v>
      </c>
      <c r="T3669" s="13">
        <f t="shared" si="288"/>
        <v>42173.970127314817</v>
      </c>
      <c r="U3669" s="13">
        <f t="shared" si="289"/>
        <v>42203.970127314817</v>
      </c>
    </row>
    <row r="3670" spans="1:21" ht="43.5" x14ac:dyDescent="0.3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>
        <f t="shared" si="285"/>
        <v>103.49999999999999</v>
      </c>
      <c r="P3670">
        <f t="shared" si="286"/>
        <v>104</v>
      </c>
      <c r="Q3670" s="16">
        <f t="shared" si="287"/>
        <v>36.964285714285715</v>
      </c>
      <c r="R3670" s="9" t="s">
        <v>8322</v>
      </c>
      <c r="S3670" t="s">
        <v>8323</v>
      </c>
      <c r="T3670" s="13">
        <f t="shared" si="288"/>
        <v>42185.556157407409</v>
      </c>
      <c r="U3670" s="13">
        <f t="shared" si="289"/>
        <v>42208.772916666669</v>
      </c>
    </row>
    <row r="3671" spans="1:21" ht="43.5" x14ac:dyDescent="0.3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>
        <f t="shared" si="285"/>
        <v>138.19999999999999</v>
      </c>
      <c r="P3671">
        <f t="shared" si="286"/>
        <v>139</v>
      </c>
      <c r="Q3671" s="16">
        <f t="shared" si="287"/>
        <v>81.294117647058826</v>
      </c>
      <c r="R3671" s="9" t="s">
        <v>8322</v>
      </c>
      <c r="S3671" t="s">
        <v>8323</v>
      </c>
      <c r="T3671" s="13">
        <f t="shared" si="288"/>
        <v>42136.675196759257</v>
      </c>
      <c r="U3671" s="13">
        <f t="shared" si="289"/>
        <v>42166.675196759257</v>
      </c>
    </row>
    <row r="3672" spans="1:21" ht="43.5" x14ac:dyDescent="0.3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>
        <f t="shared" si="285"/>
        <v>109.54545454545455</v>
      </c>
      <c r="P3672">
        <f t="shared" si="286"/>
        <v>110</v>
      </c>
      <c r="Q3672" s="16">
        <f t="shared" si="287"/>
        <v>20.083333333333332</v>
      </c>
      <c r="R3672" s="9" t="s">
        <v>8322</v>
      </c>
      <c r="S3672" t="s">
        <v>8323</v>
      </c>
      <c r="T3672" s="13">
        <f t="shared" si="288"/>
        <v>42142.514016203699</v>
      </c>
      <c r="U3672" s="13">
        <f t="shared" si="289"/>
        <v>42155.958333333328</v>
      </c>
    </row>
    <row r="3673" spans="1:21" ht="43.5" x14ac:dyDescent="0.3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>
        <f t="shared" si="285"/>
        <v>100.85714285714286</v>
      </c>
      <c r="P3673">
        <f t="shared" si="286"/>
        <v>101</v>
      </c>
      <c r="Q3673" s="16">
        <f t="shared" si="287"/>
        <v>88.25</v>
      </c>
      <c r="R3673" s="9" t="s">
        <v>8322</v>
      </c>
      <c r="S3673" t="s">
        <v>8323</v>
      </c>
      <c r="T3673" s="13">
        <f t="shared" si="288"/>
        <v>41820.62809027778</v>
      </c>
      <c r="U3673" s="13">
        <f t="shared" si="289"/>
        <v>41841.165972222225</v>
      </c>
    </row>
    <row r="3674" spans="1:21" ht="58" x14ac:dyDescent="0.3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>
        <f t="shared" si="285"/>
        <v>101.53333333333335</v>
      </c>
      <c r="P3674">
        <f t="shared" si="286"/>
        <v>102</v>
      </c>
      <c r="Q3674" s="16">
        <f t="shared" si="287"/>
        <v>53.438596491228068</v>
      </c>
      <c r="R3674" s="9" t="s">
        <v>8322</v>
      </c>
      <c r="S3674" t="s">
        <v>8323</v>
      </c>
      <c r="T3674" s="13">
        <f t="shared" si="288"/>
        <v>41878.946574074071</v>
      </c>
      <c r="U3674" s="13">
        <f t="shared" si="289"/>
        <v>41908.946574074071</v>
      </c>
    </row>
    <row r="3675" spans="1:21" ht="43.5" x14ac:dyDescent="0.3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>
        <f t="shared" si="285"/>
        <v>113.625</v>
      </c>
      <c r="P3675">
        <f t="shared" si="286"/>
        <v>114</v>
      </c>
      <c r="Q3675" s="16">
        <f t="shared" si="287"/>
        <v>39.868421052631582</v>
      </c>
      <c r="R3675" s="9" t="s">
        <v>8322</v>
      </c>
      <c r="S3675" t="s">
        <v>8323</v>
      </c>
      <c r="T3675" s="13">
        <f t="shared" si="288"/>
        <v>41914.295104166667</v>
      </c>
      <c r="U3675" s="13">
        <f t="shared" si="289"/>
        <v>41948.536111111112</v>
      </c>
    </row>
    <row r="3676" spans="1:21" ht="43.5" x14ac:dyDescent="0.3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>
        <f t="shared" si="285"/>
        <v>100</v>
      </c>
      <c r="P3676">
        <f t="shared" si="286"/>
        <v>100</v>
      </c>
      <c r="Q3676" s="16">
        <f t="shared" si="287"/>
        <v>145.16129032258064</v>
      </c>
      <c r="R3676" s="9" t="s">
        <v>8322</v>
      </c>
      <c r="S3676" t="s">
        <v>8323</v>
      </c>
      <c r="T3676" s="13">
        <f t="shared" si="288"/>
        <v>42556.873020833329</v>
      </c>
      <c r="U3676" s="13">
        <f t="shared" si="289"/>
        <v>42616.873020833329</v>
      </c>
    </row>
    <row r="3677" spans="1:21" ht="43.5" x14ac:dyDescent="0.3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>
        <f t="shared" si="285"/>
        <v>140</v>
      </c>
      <c r="P3677">
        <f t="shared" si="286"/>
        <v>140</v>
      </c>
      <c r="Q3677" s="16">
        <f t="shared" si="287"/>
        <v>23.333333333333332</v>
      </c>
      <c r="R3677" s="9" t="s">
        <v>8322</v>
      </c>
      <c r="S3677" t="s">
        <v>8323</v>
      </c>
      <c r="T3677" s="13">
        <f t="shared" si="288"/>
        <v>42493.597013888888</v>
      </c>
      <c r="U3677" s="13">
        <f t="shared" si="289"/>
        <v>42505.958333333328</v>
      </c>
    </row>
    <row r="3678" spans="1:21" ht="43.5" x14ac:dyDescent="0.3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>
        <f t="shared" si="285"/>
        <v>128.75</v>
      </c>
      <c r="P3678">
        <f t="shared" si="286"/>
        <v>129</v>
      </c>
      <c r="Q3678" s="16">
        <f t="shared" si="287"/>
        <v>64.375</v>
      </c>
      <c r="R3678" s="9" t="s">
        <v>8322</v>
      </c>
      <c r="S3678" t="s">
        <v>8323</v>
      </c>
      <c r="T3678" s="13">
        <f t="shared" si="288"/>
        <v>41876.815787037034</v>
      </c>
      <c r="U3678" s="13">
        <f t="shared" si="289"/>
        <v>41894.815787037034</v>
      </c>
    </row>
    <row r="3679" spans="1:21" ht="43.5" x14ac:dyDescent="0.3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>
        <f t="shared" si="285"/>
        <v>102.90416666666667</v>
      </c>
      <c r="P3679">
        <f t="shared" si="286"/>
        <v>103</v>
      </c>
      <c r="Q3679" s="16">
        <f t="shared" si="287"/>
        <v>62.052763819095475</v>
      </c>
      <c r="R3679" s="9" t="s">
        <v>8322</v>
      </c>
      <c r="S3679" t="s">
        <v>8323</v>
      </c>
      <c r="T3679" s="13">
        <f t="shared" si="288"/>
        <v>41802.574282407404</v>
      </c>
      <c r="U3679" s="13">
        <f t="shared" si="289"/>
        <v>41823.165972222225</v>
      </c>
    </row>
    <row r="3680" spans="1:21" ht="43.5" x14ac:dyDescent="0.3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>
        <f t="shared" si="285"/>
        <v>102.49999999999999</v>
      </c>
      <c r="P3680">
        <f t="shared" si="286"/>
        <v>103</v>
      </c>
      <c r="Q3680" s="16">
        <f t="shared" si="287"/>
        <v>66.129032258064512</v>
      </c>
      <c r="R3680" s="9" t="s">
        <v>8322</v>
      </c>
      <c r="S3680" t="s">
        <v>8323</v>
      </c>
      <c r="T3680" s="13">
        <f t="shared" si="288"/>
        <v>42120.531226851846</v>
      </c>
      <c r="U3680" s="13">
        <f t="shared" si="289"/>
        <v>42155.531226851846</v>
      </c>
    </row>
    <row r="3681" spans="1:21" ht="43.5" x14ac:dyDescent="0.3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>
        <f t="shared" si="285"/>
        <v>110.1</v>
      </c>
      <c r="P3681">
        <f t="shared" si="286"/>
        <v>111</v>
      </c>
      <c r="Q3681" s="16">
        <f t="shared" si="287"/>
        <v>73.400000000000006</v>
      </c>
      <c r="R3681" s="9" t="s">
        <v>8322</v>
      </c>
      <c r="S3681" t="s">
        <v>8323</v>
      </c>
      <c r="T3681" s="13">
        <f t="shared" si="288"/>
        <v>41786.761354166665</v>
      </c>
      <c r="U3681" s="13">
        <f t="shared" si="289"/>
        <v>41821.207638888889</v>
      </c>
    </row>
    <row r="3682" spans="1:21" ht="43.5" x14ac:dyDescent="0.3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>
        <f t="shared" si="285"/>
        <v>112.76666666666667</v>
      </c>
      <c r="P3682">
        <f t="shared" si="286"/>
        <v>113</v>
      </c>
      <c r="Q3682" s="16">
        <f t="shared" si="287"/>
        <v>99.5</v>
      </c>
      <c r="R3682" s="9" t="s">
        <v>8322</v>
      </c>
      <c r="S3682" t="s">
        <v>8323</v>
      </c>
      <c r="T3682" s="13">
        <f t="shared" si="288"/>
        <v>42627.454097222217</v>
      </c>
      <c r="U3682" s="13">
        <f t="shared" si="289"/>
        <v>42648.454097222217</v>
      </c>
    </row>
    <row r="3683" spans="1:21" ht="58" x14ac:dyDescent="0.3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>
        <f t="shared" si="285"/>
        <v>111.9</v>
      </c>
      <c r="P3683">
        <f t="shared" si="286"/>
        <v>112</v>
      </c>
      <c r="Q3683" s="16">
        <f t="shared" si="287"/>
        <v>62.166666666666664</v>
      </c>
      <c r="R3683" s="9" t="s">
        <v>8322</v>
      </c>
      <c r="S3683" t="s">
        <v>8323</v>
      </c>
      <c r="T3683" s="13">
        <f t="shared" si="288"/>
        <v>42374.651504629626</v>
      </c>
      <c r="U3683" s="13">
        <f t="shared" si="289"/>
        <v>42384.651504629626</v>
      </c>
    </row>
    <row r="3684" spans="1:21" ht="43.5" x14ac:dyDescent="0.3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>
        <f t="shared" si="285"/>
        <v>139.19999999999999</v>
      </c>
      <c r="P3684">
        <f t="shared" si="286"/>
        <v>140</v>
      </c>
      <c r="Q3684" s="16">
        <f t="shared" si="287"/>
        <v>62.328358208955223</v>
      </c>
      <c r="R3684" s="9" t="s">
        <v>8322</v>
      </c>
      <c r="S3684" t="s">
        <v>8323</v>
      </c>
      <c r="T3684" s="13">
        <f t="shared" si="288"/>
        <v>41772.685393518521</v>
      </c>
      <c r="U3684" s="13">
        <f t="shared" si="289"/>
        <v>41806.290972222225</v>
      </c>
    </row>
    <row r="3685" spans="1:21" ht="43.5" x14ac:dyDescent="0.3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>
        <f t="shared" si="285"/>
        <v>110.85714285714286</v>
      </c>
      <c r="P3685">
        <f t="shared" si="286"/>
        <v>111</v>
      </c>
      <c r="Q3685" s="16">
        <f t="shared" si="287"/>
        <v>58.787878787878789</v>
      </c>
      <c r="R3685" s="9" t="s">
        <v>8322</v>
      </c>
      <c r="S3685" t="s">
        <v>8323</v>
      </c>
      <c r="T3685" s="13">
        <f t="shared" si="288"/>
        <v>42633.116851851853</v>
      </c>
      <c r="U3685" s="13">
        <f t="shared" si="289"/>
        <v>42663.116851851853</v>
      </c>
    </row>
    <row r="3686" spans="1:21" ht="43.5" x14ac:dyDescent="0.3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>
        <f t="shared" si="285"/>
        <v>139.06666666666666</v>
      </c>
      <c r="P3686">
        <f t="shared" si="286"/>
        <v>140</v>
      </c>
      <c r="Q3686" s="16">
        <f t="shared" si="287"/>
        <v>45.347826086956523</v>
      </c>
      <c r="R3686" s="9" t="s">
        <v>8322</v>
      </c>
      <c r="S3686" t="s">
        <v>8323</v>
      </c>
      <c r="T3686" s="13">
        <f t="shared" si="288"/>
        <v>42219.180393518516</v>
      </c>
      <c r="U3686" s="13">
        <f t="shared" si="289"/>
        <v>42249.180393518516</v>
      </c>
    </row>
    <row r="3687" spans="1:21" ht="43.5" x14ac:dyDescent="0.3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>
        <f t="shared" si="285"/>
        <v>105.69999999999999</v>
      </c>
      <c r="P3687">
        <f t="shared" si="286"/>
        <v>106</v>
      </c>
      <c r="Q3687" s="16">
        <f t="shared" si="287"/>
        <v>41.944444444444443</v>
      </c>
      <c r="R3687" s="9" t="s">
        <v>8322</v>
      </c>
      <c r="S3687" t="s">
        <v>8323</v>
      </c>
      <c r="T3687" s="13">
        <f t="shared" si="288"/>
        <v>41753.593275462961</v>
      </c>
      <c r="U3687" s="13">
        <f t="shared" si="289"/>
        <v>41778.875</v>
      </c>
    </row>
    <row r="3688" spans="1:21" ht="43.5" x14ac:dyDescent="0.3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>
        <f t="shared" si="285"/>
        <v>101.42857142857142</v>
      </c>
      <c r="P3688">
        <f t="shared" si="286"/>
        <v>102</v>
      </c>
      <c r="Q3688" s="16">
        <f t="shared" si="287"/>
        <v>59.166666666666664</v>
      </c>
      <c r="R3688" s="9" t="s">
        <v>8322</v>
      </c>
      <c r="S3688" t="s">
        <v>8323</v>
      </c>
      <c r="T3688" s="13">
        <f t="shared" si="288"/>
        <v>42230.662731481483</v>
      </c>
      <c r="U3688" s="13">
        <f t="shared" si="289"/>
        <v>42245.165972222225</v>
      </c>
    </row>
    <row r="3689" spans="1:21" ht="58" x14ac:dyDescent="0.3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>
        <f t="shared" si="285"/>
        <v>100.245</v>
      </c>
      <c r="P3689">
        <f t="shared" si="286"/>
        <v>101</v>
      </c>
      <c r="Q3689" s="16">
        <f t="shared" si="287"/>
        <v>200.49</v>
      </c>
      <c r="R3689" s="9" t="s">
        <v>8322</v>
      </c>
      <c r="S3689" t="s">
        <v>8323</v>
      </c>
      <c r="T3689" s="13">
        <f t="shared" si="288"/>
        <v>41787.218229166669</v>
      </c>
      <c r="U3689" s="13">
        <f t="shared" si="289"/>
        <v>41817.218229166669</v>
      </c>
    </row>
    <row r="3690" spans="1:21" ht="43.5" x14ac:dyDescent="0.3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>
        <f t="shared" si="285"/>
        <v>109.16666666666666</v>
      </c>
      <c r="P3690">
        <f t="shared" si="286"/>
        <v>110</v>
      </c>
      <c r="Q3690" s="16">
        <f t="shared" si="287"/>
        <v>83.974358974358978</v>
      </c>
      <c r="R3690" s="9" t="s">
        <v>8322</v>
      </c>
      <c r="S3690" t="s">
        <v>8323</v>
      </c>
      <c r="T3690" s="13">
        <f t="shared" si="288"/>
        <v>41829.787083333329</v>
      </c>
      <c r="U3690" s="13">
        <f t="shared" si="289"/>
        <v>41859.787083333329</v>
      </c>
    </row>
    <row r="3691" spans="1:21" ht="43.5" x14ac:dyDescent="0.3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>
        <f t="shared" si="285"/>
        <v>118.33333333333333</v>
      </c>
      <c r="P3691">
        <f t="shared" si="286"/>
        <v>119</v>
      </c>
      <c r="Q3691" s="16">
        <f t="shared" si="287"/>
        <v>57.258064516129032</v>
      </c>
      <c r="R3691" s="9" t="s">
        <v>8322</v>
      </c>
      <c r="S3691" t="s">
        <v>8323</v>
      </c>
      <c r="T3691" s="13">
        <f t="shared" si="288"/>
        <v>42147.826840277776</v>
      </c>
      <c r="U3691" s="13">
        <f t="shared" si="289"/>
        <v>42176.934027777781</v>
      </c>
    </row>
    <row r="3692" spans="1:21" ht="43.5" x14ac:dyDescent="0.3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>
        <f t="shared" si="285"/>
        <v>120</v>
      </c>
      <c r="P3692">
        <f t="shared" si="286"/>
        <v>120</v>
      </c>
      <c r="Q3692" s="16">
        <f t="shared" si="287"/>
        <v>58.064516129032256</v>
      </c>
      <c r="R3692" s="9" t="s">
        <v>8322</v>
      </c>
      <c r="S3692" t="s">
        <v>8323</v>
      </c>
      <c r="T3692" s="13">
        <f t="shared" si="288"/>
        <v>41940.598182870373</v>
      </c>
      <c r="U3692" s="13">
        <f t="shared" si="289"/>
        <v>41970.639849537038</v>
      </c>
    </row>
    <row r="3693" spans="1:21" ht="29" x14ac:dyDescent="0.3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>
        <f t="shared" si="285"/>
        <v>127.96000000000001</v>
      </c>
      <c r="P3693">
        <f t="shared" si="286"/>
        <v>128</v>
      </c>
      <c r="Q3693" s="16">
        <f t="shared" si="287"/>
        <v>186.80291970802921</v>
      </c>
      <c r="R3693" s="9" t="s">
        <v>8322</v>
      </c>
      <c r="S3693" t="s">
        <v>8323</v>
      </c>
      <c r="T3693" s="13">
        <f t="shared" si="288"/>
        <v>42020.700567129628</v>
      </c>
      <c r="U3693" s="13">
        <f t="shared" si="289"/>
        <v>42065.207638888889</v>
      </c>
    </row>
    <row r="3694" spans="1:21" ht="29" x14ac:dyDescent="0.3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>
        <f t="shared" si="285"/>
        <v>126</v>
      </c>
      <c r="P3694">
        <f t="shared" si="286"/>
        <v>126</v>
      </c>
      <c r="Q3694" s="16">
        <f t="shared" si="287"/>
        <v>74.117647058823536</v>
      </c>
      <c r="R3694" s="9" t="s">
        <v>8322</v>
      </c>
      <c r="S3694" t="s">
        <v>8323</v>
      </c>
      <c r="T3694" s="13">
        <f t="shared" si="288"/>
        <v>41891.96503472222</v>
      </c>
      <c r="U3694" s="13">
        <f t="shared" si="289"/>
        <v>41901</v>
      </c>
    </row>
    <row r="3695" spans="1:21" ht="43.5" x14ac:dyDescent="0.3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>
        <f t="shared" si="285"/>
        <v>129.12912912912913</v>
      </c>
      <c r="P3695">
        <f t="shared" si="286"/>
        <v>130</v>
      </c>
      <c r="Q3695" s="16">
        <f t="shared" si="287"/>
        <v>30.714285714285715</v>
      </c>
      <c r="R3695" s="9" t="s">
        <v>8322</v>
      </c>
      <c r="S3695" t="s">
        <v>8323</v>
      </c>
      <c r="T3695" s="13">
        <f t="shared" si="288"/>
        <v>42309.191307870366</v>
      </c>
      <c r="U3695" s="13">
        <f t="shared" si="289"/>
        <v>42338.9375</v>
      </c>
    </row>
    <row r="3696" spans="1:21" ht="58" x14ac:dyDescent="0.3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>
        <f t="shared" si="285"/>
        <v>107.42857142857143</v>
      </c>
      <c r="P3696">
        <f t="shared" si="286"/>
        <v>108</v>
      </c>
      <c r="Q3696" s="16">
        <f t="shared" si="287"/>
        <v>62.666666666666664</v>
      </c>
      <c r="R3696" s="9" t="s">
        <v>8322</v>
      </c>
      <c r="S3696" t="s">
        <v>8323</v>
      </c>
      <c r="T3696" s="13">
        <f t="shared" si="288"/>
        <v>42490.133877314816</v>
      </c>
      <c r="U3696" s="13">
        <f t="shared" si="289"/>
        <v>42527.083333333328</v>
      </c>
    </row>
    <row r="3697" spans="1:21" ht="58" x14ac:dyDescent="0.3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>
        <f t="shared" si="285"/>
        <v>100.125</v>
      </c>
      <c r="P3697">
        <f t="shared" si="286"/>
        <v>101</v>
      </c>
      <c r="Q3697" s="16">
        <f t="shared" si="287"/>
        <v>121.36363636363636</v>
      </c>
      <c r="R3697" s="9" t="s">
        <v>8322</v>
      </c>
      <c r="S3697" t="s">
        <v>8323</v>
      </c>
      <c r="T3697" s="13">
        <f t="shared" si="288"/>
        <v>41995.870486111111</v>
      </c>
      <c r="U3697" s="13">
        <f t="shared" si="289"/>
        <v>42015.870486111111</v>
      </c>
    </row>
    <row r="3698" spans="1:21" ht="43.5" x14ac:dyDescent="0.3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>
        <f t="shared" si="285"/>
        <v>155</v>
      </c>
      <c r="P3698">
        <f t="shared" si="286"/>
        <v>155</v>
      </c>
      <c r="Q3698" s="16">
        <f t="shared" si="287"/>
        <v>39.743589743589745</v>
      </c>
      <c r="R3698" s="9" t="s">
        <v>8322</v>
      </c>
      <c r="S3698" t="s">
        <v>8323</v>
      </c>
      <c r="T3698" s="13">
        <f t="shared" si="288"/>
        <v>41988.617083333331</v>
      </c>
      <c r="U3698" s="13">
        <f t="shared" si="289"/>
        <v>42048.617083333331</v>
      </c>
    </row>
    <row r="3699" spans="1:21" ht="43.5" x14ac:dyDescent="0.3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>
        <f t="shared" si="285"/>
        <v>108</v>
      </c>
      <c r="P3699">
        <f t="shared" si="286"/>
        <v>108</v>
      </c>
      <c r="Q3699" s="16">
        <f t="shared" si="287"/>
        <v>72</v>
      </c>
      <c r="R3699" s="9" t="s">
        <v>8322</v>
      </c>
      <c r="S3699" t="s">
        <v>8323</v>
      </c>
      <c r="T3699" s="13">
        <f t="shared" si="288"/>
        <v>42479.465833333335</v>
      </c>
      <c r="U3699" s="13">
        <f t="shared" si="289"/>
        <v>42500.465833333335</v>
      </c>
    </row>
    <row r="3700" spans="1:21" ht="43.5" x14ac:dyDescent="0.3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>
        <f t="shared" si="285"/>
        <v>110.52</v>
      </c>
      <c r="P3700">
        <f t="shared" si="286"/>
        <v>111</v>
      </c>
      <c r="Q3700" s="16">
        <f t="shared" si="287"/>
        <v>40.632352941176471</v>
      </c>
      <c r="R3700" s="9" t="s">
        <v>8322</v>
      </c>
      <c r="S3700" t="s">
        <v>8323</v>
      </c>
      <c r="T3700" s="13">
        <f t="shared" si="288"/>
        <v>42401.806562500002</v>
      </c>
      <c r="U3700" s="13">
        <f t="shared" si="289"/>
        <v>42431.806562500002</v>
      </c>
    </row>
    <row r="3701" spans="1:21" ht="58" x14ac:dyDescent="0.3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>
        <f t="shared" si="285"/>
        <v>100.8</v>
      </c>
      <c r="P3701">
        <f t="shared" si="286"/>
        <v>101</v>
      </c>
      <c r="Q3701" s="16">
        <f t="shared" si="287"/>
        <v>63</v>
      </c>
      <c r="R3701" s="9" t="s">
        <v>8322</v>
      </c>
      <c r="S3701" t="s">
        <v>8323</v>
      </c>
      <c r="T3701" s="13">
        <f t="shared" si="288"/>
        <v>41897.602037037039</v>
      </c>
      <c r="U3701" s="13">
        <f t="shared" si="289"/>
        <v>41927.602037037039</v>
      </c>
    </row>
    <row r="3702" spans="1:21" ht="29" x14ac:dyDescent="0.3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>
        <f t="shared" si="285"/>
        <v>121.2</v>
      </c>
      <c r="P3702">
        <f t="shared" si="286"/>
        <v>122</v>
      </c>
      <c r="Q3702" s="16">
        <f t="shared" si="287"/>
        <v>33.666666666666664</v>
      </c>
      <c r="R3702" s="9" t="s">
        <v>8322</v>
      </c>
      <c r="S3702" t="s">
        <v>8323</v>
      </c>
      <c r="T3702" s="13">
        <f t="shared" si="288"/>
        <v>41882.585648148146</v>
      </c>
      <c r="U3702" s="13">
        <f t="shared" si="289"/>
        <v>41912.666666666664</v>
      </c>
    </row>
    <row r="3703" spans="1:21" ht="43.5" x14ac:dyDescent="0.3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>
        <f t="shared" si="285"/>
        <v>100.33333333333334</v>
      </c>
      <c r="P3703">
        <f t="shared" si="286"/>
        <v>101</v>
      </c>
      <c r="Q3703" s="16">
        <f t="shared" si="287"/>
        <v>38.589743589743591</v>
      </c>
      <c r="R3703" s="9" t="s">
        <v>8322</v>
      </c>
      <c r="S3703" t="s">
        <v>8323</v>
      </c>
      <c r="T3703" s="13">
        <f t="shared" si="288"/>
        <v>42129.541585648149</v>
      </c>
      <c r="U3703" s="13">
        <f t="shared" si="289"/>
        <v>42159.541585648149</v>
      </c>
    </row>
    <row r="3704" spans="1:21" ht="58" x14ac:dyDescent="0.3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>
        <f t="shared" si="285"/>
        <v>109.16666666666666</v>
      </c>
      <c r="P3704">
        <f t="shared" si="286"/>
        <v>110</v>
      </c>
      <c r="Q3704" s="16">
        <f t="shared" si="287"/>
        <v>155.95238095238096</v>
      </c>
      <c r="R3704" s="9" t="s">
        <v>8322</v>
      </c>
      <c r="S3704" t="s">
        <v>8323</v>
      </c>
      <c r="T3704" s="13">
        <f t="shared" si="288"/>
        <v>42524.53800925926</v>
      </c>
      <c r="U3704" s="13">
        <f t="shared" si="289"/>
        <v>42561.957638888889</v>
      </c>
    </row>
    <row r="3705" spans="1:21" ht="43.5" x14ac:dyDescent="0.3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>
        <f t="shared" si="285"/>
        <v>123.42857142857142</v>
      </c>
      <c r="P3705">
        <f t="shared" si="286"/>
        <v>124</v>
      </c>
      <c r="Q3705" s="16">
        <f t="shared" si="287"/>
        <v>43.2</v>
      </c>
      <c r="R3705" s="9" t="s">
        <v>8322</v>
      </c>
      <c r="S3705" t="s">
        <v>8323</v>
      </c>
      <c r="T3705" s="13">
        <f t="shared" si="288"/>
        <v>42556.504490740743</v>
      </c>
      <c r="U3705" s="13">
        <f t="shared" si="289"/>
        <v>42595.290972222225</v>
      </c>
    </row>
    <row r="3706" spans="1:21" ht="43.5" x14ac:dyDescent="0.3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>
        <f t="shared" si="285"/>
        <v>136.33666666666667</v>
      </c>
      <c r="P3706">
        <f t="shared" si="286"/>
        <v>137</v>
      </c>
      <c r="Q3706" s="16">
        <f t="shared" si="287"/>
        <v>15.148518518518518</v>
      </c>
      <c r="R3706" s="9" t="s">
        <v>8322</v>
      </c>
      <c r="S3706" t="s">
        <v>8323</v>
      </c>
      <c r="T3706" s="13">
        <f t="shared" si="288"/>
        <v>42461.689745370371</v>
      </c>
      <c r="U3706" s="13">
        <f t="shared" si="289"/>
        <v>42521.689745370371</v>
      </c>
    </row>
    <row r="3707" spans="1:21" ht="43.5" x14ac:dyDescent="0.3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>
        <f t="shared" si="285"/>
        <v>103.46657233816768</v>
      </c>
      <c r="P3707">
        <f t="shared" si="286"/>
        <v>104</v>
      </c>
      <c r="Q3707" s="16">
        <f t="shared" si="287"/>
        <v>83.571428571428569</v>
      </c>
      <c r="R3707" s="9" t="s">
        <v>8322</v>
      </c>
      <c r="S3707" t="s">
        <v>8323</v>
      </c>
      <c r="T3707" s="13">
        <f t="shared" si="288"/>
        <v>41792.542986111112</v>
      </c>
      <c r="U3707" s="13">
        <f t="shared" si="289"/>
        <v>41813.75</v>
      </c>
    </row>
    <row r="3708" spans="1:21" ht="43.5" x14ac:dyDescent="0.3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>
        <f t="shared" si="285"/>
        <v>121.33333333333334</v>
      </c>
      <c r="P3708">
        <f t="shared" si="286"/>
        <v>122</v>
      </c>
      <c r="Q3708" s="16">
        <f t="shared" si="287"/>
        <v>140</v>
      </c>
      <c r="R3708" s="9" t="s">
        <v>8322</v>
      </c>
      <c r="S3708" t="s">
        <v>8323</v>
      </c>
      <c r="T3708" s="13">
        <f t="shared" si="288"/>
        <v>41879.913761574076</v>
      </c>
      <c r="U3708" s="13">
        <f t="shared" si="289"/>
        <v>41894.913761574076</v>
      </c>
    </row>
    <row r="3709" spans="1:21" ht="43.5" x14ac:dyDescent="0.3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>
        <f t="shared" si="285"/>
        <v>186</v>
      </c>
      <c r="P3709">
        <f t="shared" si="286"/>
        <v>186</v>
      </c>
      <c r="Q3709" s="16">
        <f t="shared" si="287"/>
        <v>80.869565217391298</v>
      </c>
      <c r="R3709" s="9" t="s">
        <v>8322</v>
      </c>
      <c r="S3709" t="s">
        <v>8323</v>
      </c>
      <c r="T3709" s="13">
        <f t="shared" si="288"/>
        <v>42552.048356481479</v>
      </c>
      <c r="U3709" s="13">
        <f t="shared" si="289"/>
        <v>42573.226388888885</v>
      </c>
    </row>
    <row r="3710" spans="1:21" ht="58" x14ac:dyDescent="0.3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>
        <f t="shared" si="285"/>
        <v>300</v>
      </c>
      <c r="P3710">
        <f t="shared" si="286"/>
        <v>300</v>
      </c>
      <c r="Q3710" s="16">
        <f t="shared" si="287"/>
        <v>53.846153846153847</v>
      </c>
      <c r="R3710" s="9" t="s">
        <v>8322</v>
      </c>
      <c r="S3710" t="s">
        <v>8323</v>
      </c>
      <c r="T3710" s="13">
        <f t="shared" si="288"/>
        <v>41810.142199074071</v>
      </c>
      <c r="U3710" s="13">
        <f t="shared" si="289"/>
        <v>41824.142199074071</v>
      </c>
    </row>
    <row r="3711" spans="1:21" ht="43.5" x14ac:dyDescent="0.3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>
        <f t="shared" si="285"/>
        <v>108.25</v>
      </c>
      <c r="P3711">
        <f t="shared" si="286"/>
        <v>109</v>
      </c>
      <c r="Q3711" s="16">
        <f t="shared" si="287"/>
        <v>30.928571428571427</v>
      </c>
      <c r="R3711" s="9" t="s">
        <v>8322</v>
      </c>
      <c r="S3711" t="s">
        <v>8323</v>
      </c>
      <c r="T3711" s="13">
        <f t="shared" si="288"/>
        <v>41785.707708333335</v>
      </c>
      <c r="U3711" s="13">
        <f t="shared" si="289"/>
        <v>41815.707708333335</v>
      </c>
    </row>
    <row r="3712" spans="1:21" ht="29" x14ac:dyDescent="0.3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>
        <f t="shared" si="285"/>
        <v>141.15384615384616</v>
      </c>
      <c r="P3712">
        <f t="shared" si="286"/>
        <v>142</v>
      </c>
      <c r="Q3712" s="16">
        <f t="shared" si="287"/>
        <v>67.962962962962962</v>
      </c>
      <c r="R3712" s="9" t="s">
        <v>8322</v>
      </c>
      <c r="S3712" t="s">
        <v>8323</v>
      </c>
      <c r="T3712" s="13">
        <f t="shared" si="288"/>
        <v>42072.576249999998</v>
      </c>
      <c r="U3712" s="13">
        <f t="shared" si="289"/>
        <v>42097.576249999998</v>
      </c>
    </row>
    <row r="3713" spans="1:21" ht="29" x14ac:dyDescent="0.3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>
        <f t="shared" si="285"/>
        <v>113.99999999999999</v>
      </c>
      <c r="P3713">
        <f t="shared" si="286"/>
        <v>114</v>
      </c>
      <c r="Q3713" s="16">
        <f t="shared" si="287"/>
        <v>27.142857142857142</v>
      </c>
      <c r="R3713" s="9" t="s">
        <v>8322</v>
      </c>
      <c r="S3713" t="s">
        <v>8323</v>
      </c>
      <c r="T3713" s="13">
        <f t="shared" si="288"/>
        <v>41779.724224537036</v>
      </c>
      <c r="U3713" s="13">
        <f t="shared" si="289"/>
        <v>41805.666666666664</v>
      </c>
    </row>
    <row r="3714" spans="1:21" ht="58" x14ac:dyDescent="0.3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>
        <f t="shared" si="285"/>
        <v>153.73333333333335</v>
      </c>
      <c r="P3714">
        <f t="shared" si="286"/>
        <v>154</v>
      </c>
      <c r="Q3714" s="16">
        <f t="shared" si="287"/>
        <v>110.86538461538461</v>
      </c>
      <c r="R3714" s="9" t="s">
        <v>8322</v>
      </c>
      <c r="S3714" t="s">
        <v>8323</v>
      </c>
      <c r="T3714" s="13">
        <f t="shared" si="288"/>
        <v>42134.172071759262</v>
      </c>
      <c r="U3714" s="13">
        <f t="shared" si="289"/>
        <v>42155.290972222225</v>
      </c>
    </row>
    <row r="3715" spans="1:21" ht="43.5" x14ac:dyDescent="0.3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>
        <f t="shared" ref="O3715:O3778" si="290">((E3715)/(D3715))*100</f>
        <v>101.49999999999999</v>
      </c>
      <c r="P3715">
        <f t="shared" ref="P3715:P3778" si="291">ROUNDUP(O3715,0)</f>
        <v>102</v>
      </c>
      <c r="Q3715" s="16">
        <f t="shared" ref="Q3715:Q3778" si="292">E3715/L3715</f>
        <v>106.84210526315789</v>
      </c>
      <c r="R3715" s="9" t="s">
        <v>8322</v>
      </c>
      <c r="S3715" t="s">
        <v>8323</v>
      </c>
      <c r="T3715" s="13">
        <f t="shared" ref="T3715:T3778" si="293">(((J3715/60)/60)/24)+DATE(1970,1,1)</f>
        <v>42505.738032407404</v>
      </c>
      <c r="U3715" s="13">
        <f t="shared" ref="U3715:U3778" si="294">(((I3715/60)/60)/24)+DATE(1970,1,1)</f>
        <v>42525.738032407404</v>
      </c>
    </row>
    <row r="3716" spans="1:21" ht="43.5" x14ac:dyDescent="0.3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>
        <f t="shared" si="290"/>
        <v>102.35000000000001</v>
      </c>
      <c r="P3716">
        <f t="shared" si="291"/>
        <v>103</v>
      </c>
      <c r="Q3716" s="16">
        <f t="shared" si="292"/>
        <v>105.51546391752578</v>
      </c>
      <c r="R3716" s="9" t="s">
        <v>8322</v>
      </c>
      <c r="S3716" t="s">
        <v>8323</v>
      </c>
      <c r="T3716" s="13">
        <f t="shared" si="293"/>
        <v>42118.556331018524</v>
      </c>
      <c r="U3716" s="13">
        <f t="shared" si="294"/>
        <v>42150.165972222225</v>
      </c>
    </row>
    <row r="3717" spans="1:21" ht="43.5" x14ac:dyDescent="0.3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>
        <f t="shared" si="290"/>
        <v>102.57142857142858</v>
      </c>
      <c r="P3717">
        <f t="shared" si="291"/>
        <v>103</v>
      </c>
      <c r="Q3717" s="16">
        <f t="shared" si="292"/>
        <v>132.96296296296296</v>
      </c>
      <c r="R3717" s="9" t="s">
        <v>8322</v>
      </c>
      <c r="S3717" t="s">
        <v>8323</v>
      </c>
      <c r="T3717" s="13">
        <f t="shared" si="293"/>
        <v>42036.995590277773</v>
      </c>
      <c r="U3717" s="13">
        <f t="shared" si="294"/>
        <v>42094.536111111112</v>
      </c>
    </row>
    <row r="3718" spans="1:21" ht="43.5" x14ac:dyDescent="0.3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>
        <f t="shared" si="290"/>
        <v>155.75</v>
      </c>
      <c r="P3718">
        <f t="shared" si="291"/>
        <v>156</v>
      </c>
      <c r="Q3718" s="16">
        <f t="shared" si="292"/>
        <v>51.916666666666664</v>
      </c>
      <c r="R3718" s="9" t="s">
        <v>8322</v>
      </c>
      <c r="S3718" t="s">
        <v>8323</v>
      </c>
      <c r="T3718" s="13">
        <f t="shared" si="293"/>
        <v>42360.887835648144</v>
      </c>
      <c r="U3718" s="13">
        <f t="shared" si="294"/>
        <v>42390.887835648144</v>
      </c>
    </row>
    <row r="3719" spans="1:21" ht="43.5" x14ac:dyDescent="0.3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>
        <f t="shared" si="290"/>
        <v>100.75</v>
      </c>
      <c r="P3719">
        <f t="shared" si="291"/>
        <v>101</v>
      </c>
      <c r="Q3719" s="16">
        <f t="shared" si="292"/>
        <v>310</v>
      </c>
      <c r="R3719" s="9" t="s">
        <v>8322</v>
      </c>
      <c r="S3719" t="s">
        <v>8323</v>
      </c>
      <c r="T3719" s="13">
        <f t="shared" si="293"/>
        <v>42102.866307870368</v>
      </c>
      <c r="U3719" s="13">
        <f t="shared" si="294"/>
        <v>42133.866307870368</v>
      </c>
    </row>
    <row r="3720" spans="1:21" ht="43.5" x14ac:dyDescent="0.3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>
        <f t="shared" si="290"/>
        <v>239.4</v>
      </c>
      <c r="P3720">
        <f t="shared" si="291"/>
        <v>240</v>
      </c>
      <c r="Q3720" s="16">
        <f t="shared" si="292"/>
        <v>26.021739130434781</v>
      </c>
      <c r="R3720" s="9" t="s">
        <v>8322</v>
      </c>
      <c r="S3720" t="s">
        <v>8323</v>
      </c>
      <c r="T3720" s="13">
        <f t="shared" si="293"/>
        <v>42032.716145833328</v>
      </c>
      <c r="U3720" s="13">
        <f t="shared" si="294"/>
        <v>42062.716145833328</v>
      </c>
    </row>
    <row r="3721" spans="1:21" ht="29" x14ac:dyDescent="0.3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>
        <f t="shared" si="290"/>
        <v>210</v>
      </c>
      <c r="P3721">
        <f t="shared" si="291"/>
        <v>210</v>
      </c>
      <c r="Q3721" s="16">
        <f t="shared" si="292"/>
        <v>105</v>
      </c>
      <c r="R3721" s="9" t="s">
        <v>8322</v>
      </c>
      <c r="S3721" t="s">
        <v>8323</v>
      </c>
      <c r="T3721" s="13">
        <f t="shared" si="293"/>
        <v>42147.729930555557</v>
      </c>
      <c r="U3721" s="13">
        <f t="shared" si="294"/>
        <v>42177.729930555557</v>
      </c>
    </row>
    <row r="3722" spans="1:21" ht="29" x14ac:dyDescent="0.3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>
        <f t="shared" si="290"/>
        <v>104.51515151515152</v>
      </c>
      <c r="P3722">
        <f t="shared" si="291"/>
        <v>105</v>
      </c>
      <c r="Q3722" s="16">
        <f t="shared" si="292"/>
        <v>86.224999999999994</v>
      </c>
      <c r="R3722" s="9" t="s">
        <v>8322</v>
      </c>
      <c r="S3722" t="s">
        <v>8323</v>
      </c>
      <c r="T3722" s="13">
        <f t="shared" si="293"/>
        <v>42165.993125000001</v>
      </c>
      <c r="U3722" s="13">
        <f t="shared" si="294"/>
        <v>42187.993125000001</v>
      </c>
    </row>
    <row r="3723" spans="1:21" ht="58" x14ac:dyDescent="0.3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>
        <f t="shared" si="290"/>
        <v>100.8</v>
      </c>
      <c r="P3723">
        <f t="shared" si="291"/>
        <v>101</v>
      </c>
      <c r="Q3723" s="16">
        <f t="shared" si="292"/>
        <v>114.54545454545455</v>
      </c>
      <c r="R3723" s="9" t="s">
        <v>8322</v>
      </c>
      <c r="S3723" t="s">
        <v>8323</v>
      </c>
      <c r="T3723" s="13">
        <f t="shared" si="293"/>
        <v>41927.936157407406</v>
      </c>
      <c r="U3723" s="13">
        <f t="shared" si="294"/>
        <v>41948.977824074071</v>
      </c>
    </row>
    <row r="3724" spans="1:21" ht="58" x14ac:dyDescent="0.3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>
        <f t="shared" si="290"/>
        <v>111.20000000000002</v>
      </c>
      <c r="P3724">
        <f t="shared" si="291"/>
        <v>112</v>
      </c>
      <c r="Q3724" s="16">
        <f t="shared" si="292"/>
        <v>47.657142857142858</v>
      </c>
      <c r="R3724" s="9" t="s">
        <v>8322</v>
      </c>
      <c r="S3724" t="s">
        <v>8323</v>
      </c>
      <c r="T3724" s="13">
        <f t="shared" si="293"/>
        <v>42381.671840277777</v>
      </c>
      <c r="U3724" s="13">
        <f t="shared" si="294"/>
        <v>42411.957638888889</v>
      </c>
    </row>
    <row r="3725" spans="1:21" ht="29" x14ac:dyDescent="0.3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>
        <f t="shared" si="290"/>
        <v>102.04444444444445</v>
      </c>
      <c r="P3725">
        <f t="shared" si="291"/>
        <v>103</v>
      </c>
      <c r="Q3725" s="16">
        <f t="shared" si="292"/>
        <v>72.888888888888886</v>
      </c>
      <c r="R3725" s="9" t="s">
        <v>8322</v>
      </c>
      <c r="S3725" t="s">
        <v>8323</v>
      </c>
      <c r="T3725" s="13">
        <f t="shared" si="293"/>
        <v>41943.753032407411</v>
      </c>
      <c r="U3725" s="13">
        <f t="shared" si="294"/>
        <v>41973.794699074075</v>
      </c>
    </row>
    <row r="3726" spans="1:21" ht="43.5" x14ac:dyDescent="0.3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>
        <f t="shared" si="290"/>
        <v>102.54767441860466</v>
      </c>
      <c r="P3726">
        <f t="shared" si="291"/>
        <v>103</v>
      </c>
      <c r="Q3726" s="16">
        <f t="shared" si="292"/>
        <v>49.545505617977533</v>
      </c>
      <c r="R3726" s="9" t="s">
        <v>8322</v>
      </c>
      <c r="S3726" t="s">
        <v>8323</v>
      </c>
      <c r="T3726" s="13">
        <f t="shared" si="293"/>
        <v>42465.491435185191</v>
      </c>
      <c r="U3726" s="13">
        <f t="shared" si="294"/>
        <v>42494.958333333328</v>
      </c>
    </row>
    <row r="3727" spans="1:21" ht="43.5" x14ac:dyDescent="0.3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>
        <f t="shared" si="290"/>
        <v>127</v>
      </c>
      <c r="P3727">
        <f t="shared" si="291"/>
        <v>127</v>
      </c>
      <c r="Q3727" s="16">
        <f t="shared" si="292"/>
        <v>25.4</v>
      </c>
      <c r="R3727" s="9" t="s">
        <v>8322</v>
      </c>
      <c r="S3727" t="s">
        <v>8323</v>
      </c>
      <c r="T3727" s="13">
        <f t="shared" si="293"/>
        <v>42401.945219907408</v>
      </c>
      <c r="U3727" s="13">
        <f t="shared" si="294"/>
        <v>42418.895833333328</v>
      </c>
    </row>
    <row r="3728" spans="1:21" ht="43.5" x14ac:dyDescent="0.3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>
        <f t="shared" si="290"/>
        <v>338.70588235294122</v>
      </c>
      <c r="P3728">
        <f t="shared" si="291"/>
        <v>339</v>
      </c>
      <c r="Q3728" s="16">
        <f t="shared" si="292"/>
        <v>62.586956521739133</v>
      </c>
      <c r="R3728" s="9" t="s">
        <v>8322</v>
      </c>
      <c r="S3728" t="s">
        <v>8323</v>
      </c>
      <c r="T3728" s="13">
        <f t="shared" si="293"/>
        <v>42462.140868055561</v>
      </c>
      <c r="U3728" s="13">
        <f t="shared" si="294"/>
        <v>42489.875</v>
      </c>
    </row>
    <row r="3729" spans="1:21" ht="43.5" x14ac:dyDescent="0.3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>
        <f t="shared" si="290"/>
        <v>100.75</v>
      </c>
      <c r="P3729">
        <f t="shared" si="291"/>
        <v>101</v>
      </c>
      <c r="Q3729" s="16">
        <f t="shared" si="292"/>
        <v>61.060606060606062</v>
      </c>
      <c r="R3729" s="9" t="s">
        <v>8322</v>
      </c>
      <c r="S3729" t="s">
        <v>8323</v>
      </c>
      <c r="T3729" s="13">
        <f t="shared" si="293"/>
        <v>42632.348310185189</v>
      </c>
      <c r="U3729" s="13">
        <f t="shared" si="294"/>
        <v>42663.204861111109</v>
      </c>
    </row>
    <row r="3730" spans="1:21" ht="43.5" x14ac:dyDescent="0.3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>
        <f t="shared" si="290"/>
        <v>9.31</v>
      </c>
      <c r="P3730">
        <f t="shared" si="291"/>
        <v>10</v>
      </c>
      <c r="Q3730" s="16">
        <f t="shared" si="292"/>
        <v>60.064516129032256</v>
      </c>
      <c r="R3730" s="9" t="s">
        <v>8322</v>
      </c>
      <c r="S3730" t="s">
        <v>8323</v>
      </c>
      <c r="T3730" s="13">
        <f t="shared" si="293"/>
        <v>42205.171018518522</v>
      </c>
      <c r="U3730" s="13">
        <f t="shared" si="294"/>
        <v>42235.171018518522</v>
      </c>
    </row>
    <row r="3731" spans="1:21" ht="58" x14ac:dyDescent="0.3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>
        <f t="shared" si="290"/>
        <v>7.24</v>
      </c>
      <c r="P3731">
        <f t="shared" si="291"/>
        <v>8</v>
      </c>
      <c r="Q3731" s="16">
        <f t="shared" si="292"/>
        <v>72.400000000000006</v>
      </c>
      <c r="R3731" s="9" t="s">
        <v>8322</v>
      </c>
      <c r="S3731" t="s">
        <v>8323</v>
      </c>
      <c r="T3731" s="13">
        <f t="shared" si="293"/>
        <v>42041.205000000002</v>
      </c>
      <c r="U3731" s="13">
        <f t="shared" si="294"/>
        <v>42086.16333333333</v>
      </c>
    </row>
    <row r="3732" spans="1:21" ht="43.5" x14ac:dyDescent="0.3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>
        <f t="shared" si="290"/>
        <v>10</v>
      </c>
      <c r="P3732">
        <f t="shared" si="291"/>
        <v>10</v>
      </c>
      <c r="Q3732" s="16">
        <f t="shared" si="292"/>
        <v>100</v>
      </c>
      <c r="R3732" s="9" t="s">
        <v>8322</v>
      </c>
      <c r="S3732" t="s">
        <v>8323</v>
      </c>
      <c r="T3732" s="13">
        <f t="shared" si="293"/>
        <v>42203.677766203706</v>
      </c>
      <c r="U3732" s="13">
        <f t="shared" si="294"/>
        <v>42233.677766203706</v>
      </c>
    </row>
    <row r="3733" spans="1:21" ht="43.5" x14ac:dyDescent="0.3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>
        <f t="shared" si="290"/>
        <v>11.272727272727273</v>
      </c>
      <c r="P3733">
        <f t="shared" si="291"/>
        <v>12</v>
      </c>
      <c r="Q3733" s="16">
        <f t="shared" si="292"/>
        <v>51.666666666666664</v>
      </c>
      <c r="R3733" s="9" t="s">
        <v>8322</v>
      </c>
      <c r="S3733" t="s">
        <v>8323</v>
      </c>
      <c r="T3733" s="13">
        <f t="shared" si="293"/>
        <v>41983.752847222218</v>
      </c>
      <c r="U3733" s="13">
        <f t="shared" si="294"/>
        <v>42014.140972222223</v>
      </c>
    </row>
    <row r="3734" spans="1:21" ht="43.5" x14ac:dyDescent="0.3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>
        <f t="shared" si="290"/>
        <v>15.411764705882353</v>
      </c>
      <c r="P3734">
        <f t="shared" si="291"/>
        <v>16</v>
      </c>
      <c r="Q3734" s="16">
        <f t="shared" si="292"/>
        <v>32.75</v>
      </c>
      <c r="R3734" s="9" t="s">
        <v>8322</v>
      </c>
      <c r="S3734" t="s">
        <v>8323</v>
      </c>
      <c r="T3734" s="13">
        <f t="shared" si="293"/>
        <v>41968.677465277782</v>
      </c>
      <c r="U3734" s="13">
        <f t="shared" si="294"/>
        <v>42028.5</v>
      </c>
    </row>
    <row r="3735" spans="1:21" ht="43.5" x14ac:dyDescent="0.3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>
        <f t="shared" si="290"/>
        <v>0</v>
      </c>
      <c r="P3735">
        <f t="shared" si="291"/>
        <v>0</v>
      </c>
      <c r="Q3735" s="16" t="e">
        <f t="shared" si="292"/>
        <v>#DIV/0!</v>
      </c>
      <c r="R3735" s="9" t="s">
        <v>8322</v>
      </c>
      <c r="S3735" t="s">
        <v>8323</v>
      </c>
      <c r="T3735" s="13">
        <f t="shared" si="293"/>
        <v>42103.024398148147</v>
      </c>
      <c r="U3735" s="13">
        <f t="shared" si="294"/>
        <v>42112.9375</v>
      </c>
    </row>
    <row r="3736" spans="1:21" ht="58" x14ac:dyDescent="0.3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>
        <f t="shared" si="290"/>
        <v>28.466666666666669</v>
      </c>
      <c r="P3736">
        <f t="shared" si="291"/>
        <v>29</v>
      </c>
      <c r="Q3736" s="16">
        <f t="shared" si="292"/>
        <v>61</v>
      </c>
      <c r="R3736" s="9" t="s">
        <v>8322</v>
      </c>
      <c r="S3736" t="s">
        <v>8323</v>
      </c>
      <c r="T3736" s="13">
        <f t="shared" si="293"/>
        <v>42089.901574074072</v>
      </c>
      <c r="U3736" s="13">
        <f t="shared" si="294"/>
        <v>42149.901574074072</v>
      </c>
    </row>
    <row r="3737" spans="1:21" ht="29" x14ac:dyDescent="0.3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>
        <f t="shared" si="290"/>
        <v>13.333333333333334</v>
      </c>
      <c r="P3737">
        <f t="shared" si="291"/>
        <v>14</v>
      </c>
      <c r="Q3737" s="16">
        <f t="shared" si="292"/>
        <v>10</v>
      </c>
      <c r="R3737" s="9" t="s">
        <v>8322</v>
      </c>
      <c r="S3737" t="s">
        <v>8323</v>
      </c>
      <c r="T3737" s="13">
        <f t="shared" si="293"/>
        <v>42122.693159722221</v>
      </c>
      <c r="U3737" s="13">
        <f t="shared" si="294"/>
        <v>42152.693159722221</v>
      </c>
    </row>
    <row r="3738" spans="1:21" ht="43.5" x14ac:dyDescent="0.3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>
        <f t="shared" si="290"/>
        <v>0.66666666666666674</v>
      </c>
      <c r="P3738">
        <f t="shared" si="291"/>
        <v>1</v>
      </c>
      <c r="Q3738" s="16">
        <f t="shared" si="292"/>
        <v>10</v>
      </c>
      <c r="R3738" s="9" t="s">
        <v>8322</v>
      </c>
      <c r="S3738" t="s">
        <v>8323</v>
      </c>
      <c r="T3738" s="13">
        <f t="shared" si="293"/>
        <v>42048.711724537032</v>
      </c>
      <c r="U3738" s="13">
        <f t="shared" si="294"/>
        <v>42086.75</v>
      </c>
    </row>
    <row r="3739" spans="1:21" ht="43.5" x14ac:dyDescent="0.3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>
        <f t="shared" si="290"/>
        <v>21.428571428571427</v>
      </c>
      <c r="P3739">
        <f t="shared" si="291"/>
        <v>22</v>
      </c>
      <c r="Q3739" s="16">
        <f t="shared" si="292"/>
        <v>37.5</v>
      </c>
      <c r="R3739" s="9" t="s">
        <v>8322</v>
      </c>
      <c r="S3739" t="s">
        <v>8323</v>
      </c>
      <c r="T3739" s="13">
        <f t="shared" si="293"/>
        <v>42297.691006944442</v>
      </c>
      <c r="U3739" s="13">
        <f t="shared" si="294"/>
        <v>42320.290972222225</v>
      </c>
    </row>
    <row r="3740" spans="1:21" ht="43.5" x14ac:dyDescent="0.3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>
        <f t="shared" si="290"/>
        <v>18</v>
      </c>
      <c r="P3740">
        <f t="shared" si="291"/>
        <v>18</v>
      </c>
      <c r="Q3740" s="16">
        <f t="shared" si="292"/>
        <v>45</v>
      </c>
      <c r="R3740" s="9" t="s">
        <v>8322</v>
      </c>
      <c r="S3740" t="s">
        <v>8323</v>
      </c>
      <c r="T3740" s="13">
        <f t="shared" si="293"/>
        <v>41813.938715277778</v>
      </c>
      <c r="U3740" s="13">
        <f t="shared" si="294"/>
        <v>41835.916666666664</v>
      </c>
    </row>
    <row r="3741" spans="1:21" ht="43.5" x14ac:dyDescent="0.3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>
        <f t="shared" si="290"/>
        <v>20.125</v>
      </c>
      <c r="P3741">
        <f t="shared" si="291"/>
        <v>21</v>
      </c>
      <c r="Q3741" s="16">
        <f t="shared" si="292"/>
        <v>100.625</v>
      </c>
      <c r="R3741" s="9" t="s">
        <v>8322</v>
      </c>
      <c r="S3741" t="s">
        <v>8323</v>
      </c>
      <c r="T3741" s="13">
        <f t="shared" si="293"/>
        <v>42548.449861111112</v>
      </c>
      <c r="U3741" s="13">
        <f t="shared" si="294"/>
        <v>42568.449861111112</v>
      </c>
    </row>
    <row r="3742" spans="1:21" ht="43.5" x14ac:dyDescent="0.3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>
        <f t="shared" si="290"/>
        <v>17.899999999999999</v>
      </c>
      <c r="P3742">
        <f t="shared" si="291"/>
        <v>18</v>
      </c>
      <c r="Q3742" s="16">
        <f t="shared" si="292"/>
        <v>25.571428571428573</v>
      </c>
      <c r="R3742" s="9" t="s">
        <v>8322</v>
      </c>
      <c r="S3742" t="s">
        <v>8323</v>
      </c>
      <c r="T3742" s="13">
        <f t="shared" si="293"/>
        <v>41833.089756944442</v>
      </c>
      <c r="U3742" s="13">
        <f t="shared" si="294"/>
        <v>41863.079143518517</v>
      </c>
    </row>
    <row r="3743" spans="1:21" ht="43.5" x14ac:dyDescent="0.3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>
        <f t="shared" si="290"/>
        <v>0</v>
      </c>
      <c r="P3743">
        <f t="shared" si="291"/>
        <v>0</v>
      </c>
      <c r="Q3743" s="16" t="e">
        <f t="shared" si="292"/>
        <v>#DIV/0!</v>
      </c>
      <c r="R3743" s="9" t="s">
        <v>8322</v>
      </c>
      <c r="S3743" t="s">
        <v>8323</v>
      </c>
      <c r="T3743" s="13">
        <f t="shared" si="293"/>
        <v>42325.920717592591</v>
      </c>
      <c r="U3743" s="13">
        <f t="shared" si="294"/>
        <v>42355.920717592591</v>
      </c>
    </row>
    <row r="3744" spans="1:21" ht="43.5" x14ac:dyDescent="0.3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>
        <f t="shared" si="290"/>
        <v>2</v>
      </c>
      <c r="P3744">
        <f t="shared" si="291"/>
        <v>2</v>
      </c>
      <c r="Q3744" s="16">
        <f t="shared" si="292"/>
        <v>25</v>
      </c>
      <c r="R3744" s="9" t="s">
        <v>8322</v>
      </c>
      <c r="S3744" t="s">
        <v>8323</v>
      </c>
      <c r="T3744" s="13">
        <f t="shared" si="293"/>
        <v>41858.214629629627</v>
      </c>
      <c r="U3744" s="13">
        <f t="shared" si="294"/>
        <v>41888.214629629627</v>
      </c>
    </row>
    <row r="3745" spans="1:21" ht="29" x14ac:dyDescent="0.3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>
        <f t="shared" si="290"/>
        <v>0</v>
      </c>
      <c r="P3745">
        <f t="shared" si="291"/>
        <v>0</v>
      </c>
      <c r="Q3745" s="16" t="e">
        <f t="shared" si="292"/>
        <v>#DIV/0!</v>
      </c>
      <c r="R3745" s="9" t="s">
        <v>8322</v>
      </c>
      <c r="S3745" t="s">
        <v>8323</v>
      </c>
      <c r="T3745" s="13">
        <f t="shared" si="293"/>
        <v>41793.710231481484</v>
      </c>
      <c r="U3745" s="13">
        <f t="shared" si="294"/>
        <v>41823.710231481484</v>
      </c>
    </row>
    <row r="3746" spans="1:21" ht="58" x14ac:dyDescent="0.3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>
        <f t="shared" si="290"/>
        <v>0</v>
      </c>
      <c r="P3746">
        <f t="shared" si="291"/>
        <v>0</v>
      </c>
      <c r="Q3746" s="16" t="e">
        <f t="shared" si="292"/>
        <v>#DIV/0!</v>
      </c>
      <c r="R3746" s="9" t="s">
        <v>8322</v>
      </c>
      <c r="S3746" t="s">
        <v>8323</v>
      </c>
      <c r="T3746" s="13">
        <f t="shared" si="293"/>
        <v>41793.814259259263</v>
      </c>
      <c r="U3746" s="13">
        <f t="shared" si="294"/>
        <v>41825.165972222225</v>
      </c>
    </row>
    <row r="3747" spans="1:21" ht="43.5" x14ac:dyDescent="0.3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>
        <f t="shared" si="290"/>
        <v>10</v>
      </c>
      <c r="P3747">
        <f t="shared" si="291"/>
        <v>10</v>
      </c>
      <c r="Q3747" s="16">
        <f t="shared" si="292"/>
        <v>10</v>
      </c>
      <c r="R3747" s="9" t="s">
        <v>8322</v>
      </c>
      <c r="S3747" t="s">
        <v>8323</v>
      </c>
      <c r="T3747" s="13">
        <f t="shared" si="293"/>
        <v>41831.697939814818</v>
      </c>
      <c r="U3747" s="13">
        <f t="shared" si="294"/>
        <v>41861.697939814818</v>
      </c>
    </row>
    <row r="3748" spans="1:21" ht="29" x14ac:dyDescent="0.3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>
        <f t="shared" si="290"/>
        <v>2.3764705882352941</v>
      </c>
      <c r="P3748">
        <f t="shared" si="291"/>
        <v>3</v>
      </c>
      <c r="Q3748" s="16">
        <f t="shared" si="292"/>
        <v>202</v>
      </c>
      <c r="R3748" s="9" t="s">
        <v>8322</v>
      </c>
      <c r="S3748" t="s">
        <v>8323</v>
      </c>
      <c r="T3748" s="13">
        <f t="shared" si="293"/>
        <v>42621.389340277776</v>
      </c>
      <c r="U3748" s="13">
        <f t="shared" si="294"/>
        <v>42651.389340277776</v>
      </c>
    </row>
    <row r="3749" spans="1:21" ht="29" x14ac:dyDescent="0.3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>
        <f t="shared" si="290"/>
        <v>1</v>
      </c>
      <c r="P3749">
        <f t="shared" si="291"/>
        <v>1</v>
      </c>
      <c r="Q3749" s="16">
        <f t="shared" si="292"/>
        <v>25</v>
      </c>
      <c r="R3749" s="9" t="s">
        <v>8322</v>
      </c>
      <c r="S3749" t="s">
        <v>8323</v>
      </c>
      <c r="T3749" s="13">
        <f t="shared" si="293"/>
        <v>42164.299722222218</v>
      </c>
      <c r="U3749" s="13">
        <f t="shared" si="294"/>
        <v>42190.957638888889</v>
      </c>
    </row>
    <row r="3750" spans="1:21" ht="43.5" x14ac:dyDescent="0.3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>
        <f t="shared" si="290"/>
        <v>103.52</v>
      </c>
      <c r="P3750">
        <f t="shared" si="291"/>
        <v>104</v>
      </c>
      <c r="Q3750" s="16">
        <f t="shared" si="292"/>
        <v>99.538461538461533</v>
      </c>
      <c r="R3750" s="9" t="s">
        <v>8322</v>
      </c>
      <c r="S3750" t="s">
        <v>8364</v>
      </c>
      <c r="T3750" s="13">
        <f t="shared" si="293"/>
        <v>42395.706435185188</v>
      </c>
      <c r="U3750" s="13">
        <f t="shared" si="294"/>
        <v>42416.249305555553</v>
      </c>
    </row>
    <row r="3751" spans="1:21" ht="43.5" x14ac:dyDescent="0.3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>
        <f t="shared" si="290"/>
        <v>105</v>
      </c>
      <c r="P3751">
        <f t="shared" si="291"/>
        <v>105</v>
      </c>
      <c r="Q3751" s="16">
        <f t="shared" si="292"/>
        <v>75</v>
      </c>
      <c r="R3751" s="9" t="s">
        <v>8322</v>
      </c>
      <c r="S3751" t="s">
        <v>8364</v>
      </c>
      <c r="T3751" s="13">
        <f t="shared" si="293"/>
        <v>42458.127175925925</v>
      </c>
      <c r="U3751" s="13">
        <f t="shared" si="294"/>
        <v>42489.165972222225</v>
      </c>
    </row>
    <row r="3752" spans="1:21" ht="87" x14ac:dyDescent="0.3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>
        <f t="shared" si="290"/>
        <v>100.44999999999999</v>
      </c>
      <c r="P3752">
        <f t="shared" si="291"/>
        <v>101</v>
      </c>
      <c r="Q3752" s="16">
        <f t="shared" si="292"/>
        <v>215.25</v>
      </c>
      <c r="R3752" s="9" t="s">
        <v>8322</v>
      </c>
      <c r="S3752" t="s">
        <v>8364</v>
      </c>
      <c r="T3752" s="13">
        <f t="shared" si="293"/>
        <v>42016.981574074074</v>
      </c>
      <c r="U3752" s="13">
        <f t="shared" si="294"/>
        <v>42045.332638888889</v>
      </c>
    </row>
    <row r="3753" spans="1:21" ht="43.5" x14ac:dyDescent="0.3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>
        <f t="shared" si="290"/>
        <v>132.6</v>
      </c>
      <c r="P3753">
        <f t="shared" si="291"/>
        <v>133</v>
      </c>
      <c r="Q3753" s="16">
        <f t="shared" si="292"/>
        <v>120.54545454545455</v>
      </c>
      <c r="R3753" s="9" t="s">
        <v>8322</v>
      </c>
      <c r="S3753" t="s">
        <v>8364</v>
      </c>
      <c r="T3753" s="13">
        <f t="shared" si="293"/>
        <v>42403.035567129627</v>
      </c>
      <c r="U3753" s="13">
        <f t="shared" si="294"/>
        <v>42462.993900462956</v>
      </c>
    </row>
    <row r="3754" spans="1:21" ht="58" x14ac:dyDescent="0.3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>
        <f t="shared" si="290"/>
        <v>112.99999999999999</v>
      </c>
      <c r="P3754">
        <f t="shared" si="291"/>
        <v>113</v>
      </c>
      <c r="Q3754" s="16">
        <f t="shared" si="292"/>
        <v>37.666666666666664</v>
      </c>
      <c r="R3754" s="9" t="s">
        <v>8322</v>
      </c>
      <c r="S3754" t="s">
        <v>8364</v>
      </c>
      <c r="T3754" s="13">
        <f t="shared" si="293"/>
        <v>42619.802488425921</v>
      </c>
      <c r="U3754" s="13">
        <f t="shared" si="294"/>
        <v>42659.875</v>
      </c>
    </row>
    <row r="3755" spans="1:21" ht="43.5" x14ac:dyDescent="0.3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>
        <f t="shared" si="290"/>
        <v>103.34</v>
      </c>
      <c r="P3755">
        <f t="shared" si="291"/>
        <v>104</v>
      </c>
      <c r="Q3755" s="16">
        <f t="shared" si="292"/>
        <v>172.23333333333332</v>
      </c>
      <c r="R3755" s="9" t="s">
        <v>8322</v>
      </c>
      <c r="S3755" t="s">
        <v>8364</v>
      </c>
      <c r="T3755" s="13">
        <f t="shared" si="293"/>
        <v>42128.824074074073</v>
      </c>
      <c r="U3755" s="13">
        <f t="shared" si="294"/>
        <v>42158</v>
      </c>
    </row>
    <row r="3756" spans="1:21" ht="43.5" x14ac:dyDescent="0.3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>
        <f t="shared" si="290"/>
        <v>120</v>
      </c>
      <c r="P3756">
        <f t="shared" si="291"/>
        <v>120</v>
      </c>
      <c r="Q3756" s="16">
        <f t="shared" si="292"/>
        <v>111.11111111111111</v>
      </c>
      <c r="R3756" s="9" t="s">
        <v>8322</v>
      </c>
      <c r="S3756" t="s">
        <v>8364</v>
      </c>
      <c r="T3756" s="13">
        <f t="shared" si="293"/>
        <v>41808.881215277775</v>
      </c>
      <c r="U3756" s="13">
        <f t="shared" si="294"/>
        <v>41846.207638888889</v>
      </c>
    </row>
    <row r="3757" spans="1:21" ht="43.5" x14ac:dyDescent="0.3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>
        <f t="shared" si="290"/>
        <v>129.63636363636363</v>
      </c>
      <c r="P3757">
        <f t="shared" si="291"/>
        <v>130</v>
      </c>
      <c r="Q3757" s="16">
        <f t="shared" si="292"/>
        <v>25.464285714285715</v>
      </c>
      <c r="R3757" s="9" t="s">
        <v>8322</v>
      </c>
      <c r="S3757" t="s">
        <v>8364</v>
      </c>
      <c r="T3757" s="13">
        <f t="shared" si="293"/>
        <v>42445.866979166662</v>
      </c>
      <c r="U3757" s="13">
        <f t="shared" si="294"/>
        <v>42475.866979166662</v>
      </c>
    </row>
    <row r="3758" spans="1:21" ht="43.5" x14ac:dyDescent="0.3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>
        <f t="shared" si="290"/>
        <v>101.11111111111111</v>
      </c>
      <c r="P3758">
        <f t="shared" si="291"/>
        <v>102</v>
      </c>
      <c r="Q3758" s="16">
        <f t="shared" si="292"/>
        <v>267.64705882352939</v>
      </c>
      <c r="R3758" s="9" t="s">
        <v>8322</v>
      </c>
      <c r="S3758" t="s">
        <v>8364</v>
      </c>
      <c r="T3758" s="13">
        <f t="shared" si="293"/>
        <v>41771.814791666664</v>
      </c>
      <c r="U3758" s="13">
        <f t="shared" si="294"/>
        <v>41801.814791666664</v>
      </c>
    </row>
    <row r="3759" spans="1:21" ht="43.5" x14ac:dyDescent="0.3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>
        <f t="shared" si="290"/>
        <v>108.51428571428572</v>
      </c>
      <c r="P3759">
        <f t="shared" si="291"/>
        <v>109</v>
      </c>
      <c r="Q3759" s="16">
        <f t="shared" si="292"/>
        <v>75.959999999999994</v>
      </c>
      <c r="R3759" s="9" t="s">
        <v>8322</v>
      </c>
      <c r="S3759" t="s">
        <v>8364</v>
      </c>
      <c r="T3759" s="13">
        <f t="shared" si="293"/>
        <v>41954.850868055553</v>
      </c>
      <c r="U3759" s="13">
        <f t="shared" si="294"/>
        <v>41974.850868055553</v>
      </c>
    </row>
    <row r="3760" spans="1:21" ht="29" x14ac:dyDescent="0.3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>
        <f t="shared" si="290"/>
        <v>102.33333333333334</v>
      </c>
      <c r="P3760">
        <f t="shared" si="291"/>
        <v>103</v>
      </c>
      <c r="Q3760" s="16">
        <f t="shared" si="292"/>
        <v>59.03846153846154</v>
      </c>
      <c r="R3760" s="9" t="s">
        <v>8322</v>
      </c>
      <c r="S3760" t="s">
        <v>8364</v>
      </c>
      <c r="T3760" s="13">
        <f t="shared" si="293"/>
        <v>41747.471504629626</v>
      </c>
      <c r="U3760" s="13">
        <f t="shared" si="294"/>
        <v>41778.208333333336</v>
      </c>
    </row>
    <row r="3761" spans="1:21" ht="29" x14ac:dyDescent="0.3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>
        <f t="shared" si="290"/>
        <v>110.24425000000002</v>
      </c>
      <c r="P3761">
        <f t="shared" si="291"/>
        <v>111</v>
      </c>
      <c r="Q3761" s="16">
        <f t="shared" si="292"/>
        <v>50.111022727272733</v>
      </c>
      <c r="R3761" s="9" t="s">
        <v>8322</v>
      </c>
      <c r="S3761" t="s">
        <v>8364</v>
      </c>
      <c r="T3761" s="13">
        <f t="shared" si="293"/>
        <v>42182.108252314814</v>
      </c>
      <c r="U3761" s="13">
        <f t="shared" si="294"/>
        <v>42242.108252314814</v>
      </c>
    </row>
    <row r="3762" spans="1:21" ht="43.5" x14ac:dyDescent="0.3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>
        <f t="shared" si="290"/>
        <v>101.0154</v>
      </c>
      <c r="P3762">
        <f t="shared" si="291"/>
        <v>102</v>
      </c>
      <c r="Q3762" s="16">
        <f t="shared" si="292"/>
        <v>55.502967032967035</v>
      </c>
      <c r="R3762" s="9" t="s">
        <v>8322</v>
      </c>
      <c r="S3762" t="s">
        <v>8364</v>
      </c>
      <c r="T3762" s="13">
        <f t="shared" si="293"/>
        <v>41739.525300925925</v>
      </c>
      <c r="U3762" s="13">
        <f t="shared" si="294"/>
        <v>41764.525300925925</v>
      </c>
    </row>
    <row r="3763" spans="1:21" ht="58" x14ac:dyDescent="0.3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>
        <f t="shared" si="290"/>
        <v>100</v>
      </c>
      <c r="P3763">
        <f t="shared" si="291"/>
        <v>100</v>
      </c>
      <c r="Q3763" s="16">
        <f t="shared" si="292"/>
        <v>166.66666666666666</v>
      </c>
      <c r="R3763" s="9" t="s">
        <v>8322</v>
      </c>
      <c r="S3763" t="s">
        <v>8364</v>
      </c>
      <c r="T3763" s="13">
        <f t="shared" si="293"/>
        <v>42173.466863425929</v>
      </c>
      <c r="U3763" s="13">
        <f t="shared" si="294"/>
        <v>42226.958333333328</v>
      </c>
    </row>
    <row r="3764" spans="1:21" ht="43.5" x14ac:dyDescent="0.3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>
        <f t="shared" si="290"/>
        <v>106.24</v>
      </c>
      <c r="P3764">
        <f t="shared" si="291"/>
        <v>107</v>
      </c>
      <c r="Q3764" s="16">
        <f t="shared" si="292"/>
        <v>47.428571428571431</v>
      </c>
      <c r="R3764" s="9" t="s">
        <v>8322</v>
      </c>
      <c r="S3764" t="s">
        <v>8364</v>
      </c>
      <c r="T3764" s="13">
        <f t="shared" si="293"/>
        <v>42193.813530092593</v>
      </c>
      <c r="U3764" s="13">
        <f t="shared" si="294"/>
        <v>42218.813530092593</v>
      </c>
    </row>
    <row r="3765" spans="1:21" ht="29" x14ac:dyDescent="0.3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>
        <f t="shared" si="290"/>
        <v>100</v>
      </c>
      <c r="P3765">
        <f t="shared" si="291"/>
        <v>100</v>
      </c>
      <c r="Q3765" s="16">
        <f t="shared" si="292"/>
        <v>64.935064935064929</v>
      </c>
      <c r="R3765" s="9" t="s">
        <v>8322</v>
      </c>
      <c r="S3765" t="s">
        <v>8364</v>
      </c>
      <c r="T3765" s="13">
        <f t="shared" si="293"/>
        <v>42065.750300925924</v>
      </c>
      <c r="U3765" s="13">
        <f t="shared" si="294"/>
        <v>42095.708634259259</v>
      </c>
    </row>
    <row r="3766" spans="1:21" ht="43.5" x14ac:dyDescent="0.3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>
        <f t="shared" si="290"/>
        <v>100</v>
      </c>
      <c r="P3766">
        <f t="shared" si="291"/>
        <v>100</v>
      </c>
      <c r="Q3766" s="16">
        <f t="shared" si="292"/>
        <v>55.555555555555557</v>
      </c>
      <c r="R3766" s="9" t="s">
        <v>8322</v>
      </c>
      <c r="S3766" t="s">
        <v>8364</v>
      </c>
      <c r="T3766" s="13">
        <f t="shared" si="293"/>
        <v>42499.842962962968</v>
      </c>
      <c r="U3766" s="13">
        <f t="shared" si="294"/>
        <v>42519.024999999994</v>
      </c>
    </row>
    <row r="3767" spans="1:21" ht="43.5" x14ac:dyDescent="0.3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>
        <f t="shared" si="290"/>
        <v>113.45714285714286</v>
      </c>
      <c r="P3767">
        <f t="shared" si="291"/>
        <v>114</v>
      </c>
      <c r="Q3767" s="16">
        <f t="shared" si="292"/>
        <v>74.224299065420567</v>
      </c>
      <c r="R3767" s="9" t="s">
        <v>8322</v>
      </c>
      <c r="S3767" t="s">
        <v>8364</v>
      </c>
      <c r="T3767" s="13">
        <f t="shared" si="293"/>
        <v>41820.776412037041</v>
      </c>
      <c r="U3767" s="13">
        <f t="shared" si="294"/>
        <v>41850.776412037041</v>
      </c>
    </row>
    <row r="3768" spans="1:21" ht="43.5" x14ac:dyDescent="0.3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>
        <f t="shared" si="290"/>
        <v>102.65010000000001</v>
      </c>
      <c r="P3768">
        <f t="shared" si="291"/>
        <v>103</v>
      </c>
      <c r="Q3768" s="16">
        <f t="shared" si="292"/>
        <v>106.9271875</v>
      </c>
      <c r="R3768" s="9" t="s">
        <v>8322</v>
      </c>
      <c r="S3768" t="s">
        <v>8364</v>
      </c>
      <c r="T3768" s="13">
        <f t="shared" si="293"/>
        <v>41788.167187500003</v>
      </c>
      <c r="U3768" s="13">
        <f t="shared" si="294"/>
        <v>41823.167187500003</v>
      </c>
    </row>
    <row r="3769" spans="1:21" ht="43.5" x14ac:dyDescent="0.3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>
        <f t="shared" si="290"/>
        <v>116.75</v>
      </c>
      <c r="P3769">
        <f t="shared" si="291"/>
        <v>117</v>
      </c>
      <c r="Q3769" s="16">
        <f t="shared" si="292"/>
        <v>41.696428571428569</v>
      </c>
      <c r="R3769" s="9" t="s">
        <v>8322</v>
      </c>
      <c r="S3769" t="s">
        <v>8364</v>
      </c>
      <c r="T3769" s="13">
        <f t="shared" si="293"/>
        <v>42050.019641203704</v>
      </c>
      <c r="U3769" s="13">
        <f t="shared" si="294"/>
        <v>42064.207638888889</v>
      </c>
    </row>
    <row r="3770" spans="1:21" ht="43.5" x14ac:dyDescent="0.3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>
        <f t="shared" si="290"/>
        <v>107.65274999999998</v>
      </c>
      <c r="P3770">
        <f t="shared" si="291"/>
        <v>108</v>
      </c>
      <c r="Q3770" s="16">
        <f t="shared" si="292"/>
        <v>74.243275862068955</v>
      </c>
      <c r="R3770" s="9" t="s">
        <v>8322</v>
      </c>
      <c r="S3770" t="s">
        <v>8364</v>
      </c>
      <c r="T3770" s="13">
        <f t="shared" si="293"/>
        <v>41772.727893518517</v>
      </c>
      <c r="U3770" s="13">
        <f t="shared" si="294"/>
        <v>41802.727893518517</v>
      </c>
    </row>
    <row r="3771" spans="1:21" ht="43.5" x14ac:dyDescent="0.3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>
        <f t="shared" si="290"/>
        <v>100</v>
      </c>
      <c r="P3771">
        <f t="shared" si="291"/>
        <v>100</v>
      </c>
      <c r="Q3771" s="16">
        <f t="shared" si="292"/>
        <v>73.333333333333329</v>
      </c>
      <c r="R3771" s="9" t="s">
        <v>8322</v>
      </c>
      <c r="S3771" t="s">
        <v>8364</v>
      </c>
      <c r="T3771" s="13">
        <f t="shared" si="293"/>
        <v>42445.598136574074</v>
      </c>
      <c r="U3771" s="13">
        <f t="shared" si="294"/>
        <v>42475.598136574074</v>
      </c>
    </row>
    <row r="3772" spans="1:21" ht="43.5" x14ac:dyDescent="0.3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>
        <f t="shared" si="290"/>
        <v>100</v>
      </c>
      <c r="P3772">
        <f t="shared" si="291"/>
        <v>100</v>
      </c>
      <c r="Q3772" s="16">
        <f t="shared" si="292"/>
        <v>100</v>
      </c>
      <c r="R3772" s="9" t="s">
        <v>8322</v>
      </c>
      <c r="S3772" t="s">
        <v>8364</v>
      </c>
      <c r="T3772" s="13">
        <f t="shared" si="293"/>
        <v>42138.930671296301</v>
      </c>
      <c r="U3772" s="13">
        <f t="shared" si="294"/>
        <v>42168.930671296301</v>
      </c>
    </row>
    <row r="3773" spans="1:21" ht="29" x14ac:dyDescent="0.3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>
        <f t="shared" si="290"/>
        <v>146</v>
      </c>
      <c r="P3773">
        <f t="shared" si="291"/>
        <v>146</v>
      </c>
      <c r="Q3773" s="16">
        <f t="shared" si="292"/>
        <v>38.421052631578945</v>
      </c>
      <c r="R3773" s="9" t="s">
        <v>8322</v>
      </c>
      <c r="S3773" t="s">
        <v>8364</v>
      </c>
      <c r="T3773" s="13">
        <f t="shared" si="293"/>
        <v>42493.857083333336</v>
      </c>
      <c r="U3773" s="13">
        <f t="shared" si="294"/>
        <v>42508</v>
      </c>
    </row>
    <row r="3774" spans="1:21" ht="43.5" x14ac:dyDescent="0.3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>
        <f t="shared" si="290"/>
        <v>110.2</v>
      </c>
      <c r="P3774">
        <f t="shared" si="291"/>
        <v>111</v>
      </c>
      <c r="Q3774" s="16">
        <f t="shared" si="292"/>
        <v>166.96969696969697</v>
      </c>
      <c r="R3774" s="9" t="s">
        <v>8322</v>
      </c>
      <c r="S3774" t="s">
        <v>8364</v>
      </c>
      <c r="T3774" s="13">
        <f t="shared" si="293"/>
        <v>42682.616967592592</v>
      </c>
      <c r="U3774" s="13">
        <f t="shared" si="294"/>
        <v>42703.25</v>
      </c>
    </row>
    <row r="3775" spans="1:21" ht="29" x14ac:dyDescent="0.3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>
        <f t="shared" si="290"/>
        <v>108.2</v>
      </c>
      <c r="P3775">
        <f t="shared" si="291"/>
        <v>109</v>
      </c>
      <c r="Q3775" s="16">
        <f t="shared" si="292"/>
        <v>94.912280701754383</v>
      </c>
      <c r="R3775" s="9" t="s">
        <v>8322</v>
      </c>
      <c r="S3775" t="s">
        <v>8364</v>
      </c>
      <c r="T3775" s="13">
        <f t="shared" si="293"/>
        <v>42656.005173611105</v>
      </c>
      <c r="U3775" s="13">
        <f t="shared" si="294"/>
        <v>42689.088888888888</v>
      </c>
    </row>
    <row r="3776" spans="1:21" ht="58" x14ac:dyDescent="0.3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>
        <f t="shared" si="290"/>
        <v>100</v>
      </c>
      <c r="P3776">
        <f t="shared" si="291"/>
        <v>100</v>
      </c>
      <c r="Q3776" s="16">
        <f t="shared" si="292"/>
        <v>100</v>
      </c>
      <c r="R3776" s="9" t="s">
        <v>8322</v>
      </c>
      <c r="S3776" t="s">
        <v>8364</v>
      </c>
      <c r="T3776" s="13">
        <f t="shared" si="293"/>
        <v>42087.792303240742</v>
      </c>
      <c r="U3776" s="13">
        <f t="shared" si="294"/>
        <v>42103.792303240742</v>
      </c>
    </row>
    <row r="3777" spans="1:21" ht="43.5" x14ac:dyDescent="0.3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>
        <f t="shared" si="290"/>
        <v>100.25</v>
      </c>
      <c r="P3777">
        <f t="shared" si="291"/>
        <v>101</v>
      </c>
      <c r="Q3777" s="16">
        <f t="shared" si="292"/>
        <v>143.21428571428572</v>
      </c>
      <c r="R3777" s="9" t="s">
        <v>8322</v>
      </c>
      <c r="S3777" t="s">
        <v>8364</v>
      </c>
      <c r="T3777" s="13">
        <f t="shared" si="293"/>
        <v>42075.942627314813</v>
      </c>
      <c r="U3777" s="13">
        <f t="shared" si="294"/>
        <v>42103.166666666672</v>
      </c>
    </row>
    <row r="3778" spans="1:21" ht="58" x14ac:dyDescent="0.3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>
        <f t="shared" si="290"/>
        <v>106.71250000000001</v>
      </c>
      <c r="P3778">
        <f t="shared" si="291"/>
        <v>107</v>
      </c>
      <c r="Q3778" s="16">
        <f t="shared" si="292"/>
        <v>90.819148936170208</v>
      </c>
      <c r="R3778" s="9" t="s">
        <v>8322</v>
      </c>
      <c r="S3778" t="s">
        <v>8364</v>
      </c>
      <c r="T3778" s="13">
        <f t="shared" si="293"/>
        <v>41814.367800925924</v>
      </c>
      <c r="U3778" s="13">
        <f t="shared" si="294"/>
        <v>41852.041666666664</v>
      </c>
    </row>
    <row r="3779" spans="1:21" ht="43.5" x14ac:dyDescent="0.3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>
        <f t="shared" ref="O3779:O3842" si="295">((E3779)/(D3779))*100</f>
        <v>143.19999999999999</v>
      </c>
      <c r="P3779">
        <f t="shared" ref="P3779:P3842" si="296">ROUNDUP(O3779,0)</f>
        <v>144</v>
      </c>
      <c r="Q3779" s="16">
        <f t="shared" ref="Q3779:Q3842" si="297">E3779/L3779</f>
        <v>48.542372881355931</v>
      </c>
      <c r="R3779" s="9" t="s">
        <v>8322</v>
      </c>
      <c r="S3779" t="s">
        <v>8364</v>
      </c>
      <c r="T3779" s="13">
        <f t="shared" ref="T3779:T3842" si="298">(((J3779/60)/60)/24)+DATE(1970,1,1)</f>
        <v>41887.111354166671</v>
      </c>
      <c r="U3779" s="13">
        <f t="shared" ref="U3779:U3842" si="299">(((I3779/60)/60)/24)+DATE(1970,1,1)</f>
        <v>41909.166666666664</v>
      </c>
    </row>
    <row r="3780" spans="1:21" ht="29" x14ac:dyDescent="0.3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>
        <f t="shared" si="295"/>
        <v>105.04166666666667</v>
      </c>
      <c r="P3780">
        <f t="shared" si="296"/>
        <v>106</v>
      </c>
      <c r="Q3780" s="16">
        <f t="shared" si="297"/>
        <v>70.027777777777771</v>
      </c>
      <c r="R3780" s="9" t="s">
        <v>8322</v>
      </c>
      <c r="S3780" t="s">
        <v>8364</v>
      </c>
      <c r="T3780" s="13">
        <f t="shared" si="298"/>
        <v>41989.819212962961</v>
      </c>
      <c r="U3780" s="13">
        <f t="shared" si="299"/>
        <v>42049.819212962961</v>
      </c>
    </row>
    <row r="3781" spans="1:21" ht="29" x14ac:dyDescent="0.3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>
        <f t="shared" si="295"/>
        <v>103.98</v>
      </c>
      <c r="P3781">
        <f t="shared" si="296"/>
        <v>104</v>
      </c>
      <c r="Q3781" s="16">
        <f t="shared" si="297"/>
        <v>135.62608695652173</v>
      </c>
      <c r="R3781" s="9" t="s">
        <v>8322</v>
      </c>
      <c r="S3781" t="s">
        <v>8364</v>
      </c>
      <c r="T3781" s="13">
        <f t="shared" si="298"/>
        <v>42425.735416666663</v>
      </c>
      <c r="U3781" s="13">
        <f t="shared" si="299"/>
        <v>42455.693750000006</v>
      </c>
    </row>
    <row r="3782" spans="1:21" ht="43.5" x14ac:dyDescent="0.3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>
        <f t="shared" si="295"/>
        <v>120</v>
      </c>
      <c r="P3782">
        <f t="shared" si="296"/>
        <v>120</v>
      </c>
      <c r="Q3782" s="16">
        <f t="shared" si="297"/>
        <v>100</v>
      </c>
      <c r="R3782" s="9" t="s">
        <v>8322</v>
      </c>
      <c r="S3782" t="s">
        <v>8364</v>
      </c>
      <c r="T3782" s="13">
        <f t="shared" si="298"/>
        <v>42166.219733796301</v>
      </c>
      <c r="U3782" s="13">
        <f t="shared" si="299"/>
        <v>42198.837499999994</v>
      </c>
    </row>
    <row r="3783" spans="1:21" ht="58" x14ac:dyDescent="0.3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>
        <f t="shared" si="295"/>
        <v>109.66666666666667</v>
      </c>
      <c r="P3783">
        <f t="shared" si="296"/>
        <v>110</v>
      </c>
      <c r="Q3783" s="16">
        <f t="shared" si="297"/>
        <v>94.90384615384616</v>
      </c>
      <c r="R3783" s="9" t="s">
        <v>8322</v>
      </c>
      <c r="S3783" t="s">
        <v>8364</v>
      </c>
      <c r="T3783" s="13">
        <f t="shared" si="298"/>
        <v>41865.882928240739</v>
      </c>
      <c r="U3783" s="13">
        <f t="shared" si="299"/>
        <v>41890.882928240739</v>
      </c>
    </row>
    <row r="3784" spans="1:21" ht="43.5" x14ac:dyDescent="0.3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>
        <f t="shared" si="295"/>
        <v>101.75</v>
      </c>
      <c r="P3784">
        <f t="shared" si="296"/>
        <v>102</v>
      </c>
      <c r="Q3784" s="16">
        <f t="shared" si="297"/>
        <v>75.370370370370367</v>
      </c>
      <c r="R3784" s="9" t="s">
        <v>8322</v>
      </c>
      <c r="S3784" t="s">
        <v>8364</v>
      </c>
      <c r="T3784" s="13">
        <f t="shared" si="298"/>
        <v>42546.862233796302</v>
      </c>
      <c r="U3784" s="13">
        <f t="shared" si="299"/>
        <v>42575.958333333328</v>
      </c>
    </row>
    <row r="3785" spans="1:21" ht="43.5" x14ac:dyDescent="0.3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>
        <f t="shared" si="295"/>
        <v>128.91666666666666</v>
      </c>
      <c r="P3785">
        <f t="shared" si="296"/>
        <v>129</v>
      </c>
      <c r="Q3785" s="16">
        <f t="shared" si="297"/>
        <v>64.458333333333329</v>
      </c>
      <c r="R3785" s="9" t="s">
        <v>8322</v>
      </c>
      <c r="S3785" t="s">
        <v>8364</v>
      </c>
      <c r="T3785" s="13">
        <f t="shared" si="298"/>
        <v>42420.140277777777</v>
      </c>
      <c r="U3785" s="13">
        <f t="shared" si="299"/>
        <v>42444.666666666672</v>
      </c>
    </row>
    <row r="3786" spans="1:21" ht="43.5" x14ac:dyDescent="0.3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>
        <f t="shared" si="295"/>
        <v>114.99999999999999</v>
      </c>
      <c r="P3786">
        <f t="shared" si="296"/>
        <v>115</v>
      </c>
      <c r="Q3786" s="16">
        <f t="shared" si="297"/>
        <v>115</v>
      </c>
      <c r="R3786" s="9" t="s">
        <v>8322</v>
      </c>
      <c r="S3786" t="s">
        <v>8364</v>
      </c>
      <c r="T3786" s="13">
        <f t="shared" si="298"/>
        <v>42531.980694444443</v>
      </c>
      <c r="U3786" s="13">
        <f t="shared" si="299"/>
        <v>42561.980694444443</v>
      </c>
    </row>
    <row r="3787" spans="1:21" ht="43.5" x14ac:dyDescent="0.3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>
        <f t="shared" si="295"/>
        <v>150.75</v>
      </c>
      <c r="P3787">
        <f t="shared" si="296"/>
        <v>151</v>
      </c>
      <c r="Q3787" s="16">
        <f t="shared" si="297"/>
        <v>100.5</v>
      </c>
      <c r="R3787" s="9" t="s">
        <v>8322</v>
      </c>
      <c r="S3787" t="s">
        <v>8364</v>
      </c>
      <c r="T3787" s="13">
        <f t="shared" si="298"/>
        <v>42548.63853009259</v>
      </c>
      <c r="U3787" s="13">
        <f t="shared" si="299"/>
        <v>42584.418749999997</v>
      </c>
    </row>
    <row r="3788" spans="1:21" ht="43.5" x14ac:dyDescent="0.3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>
        <f t="shared" si="295"/>
        <v>110.96666666666665</v>
      </c>
      <c r="P3788">
        <f t="shared" si="296"/>
        <v>111</v>
      </c>
      <c r="Q3788" s="16">
        <f t="shared" si="297"/>
        <v>93.774647887323937</v>
      </c>
      <c r="R3788" s="9" t="s">
        <v>8322</v>
      </c>
      <c r="S3788" t="s">
        <v>8364</v>
      </c>
      <c r="T3788" s="13">
        <f t="shared" si="298"/>
        <v>42487.037905092591</v>
      </c>
      <c r="U3788" s="13">
        <f t="shared" si="299"/>
        <v>42517.037905092591</v>
      </c>
    </row>
    <row r="3789" spans="1:21" ht="43.5" x14ac:dyDescent="0.3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>
        <f t="shared" si="295"/>
        <v>100.28571428571429</v>
      </c>
      <c r="P3789">
        <f t="shared" si="296"/>
        <v>101</v>
      </c>
      <c r="Q3789" s="16">
        <f t="shared" si="297"/>
        <v>35.1</v>
      </c>
      <c r="R3789" s="9" t="s">
        <v>8322</v>
      </c>
      <c r="S3789" t="s">
        <v>8364</v>
      </c>
      <c r="T3789" s="13">
        <f t="shared" si="298"/>
        <v>42167.534791666665</v>
      </c>
      <c r="U3789" s="13">
        <f t="shared" si="299"/>
        <v>42196.165972222225</v>
      </c>
    </row>
    <row r="3790" spans="1:21" ht="72.5" x14ac:dyDescent="0.3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>
        <f t="shared" si="295"/>
        <v>0.66666666666666674</v>
      </c>
      <c r="P3790">
        <f t="shared" si="296"/>
        <v>1</v>
      </c>
      <c r="Q3790" s="16">
        <f t="shared" si="297"/>
        <v>500</v>
      </c>
      <c r="R3790" s="9" t="s">
        <v>8322</v>
      </c>
      <c r="S3790" t="s">
        <v>8364</v>
      </c>
      <c r="T3790" s="13">
        <f t="shared" si="298"/>
        <v>42333.695821759262</v>
      </c>
      <c r="U3790" s="13">
        <f t="shared" si="299"/>
        <v>42361.679166666669</v>
      </c>
    </row>
    <row r="3791" spans="1:21" ht="43.5" x14ac:dyDescent="0.3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>
        <f t="shared" si="295"/>
        <v>3.267605633802817</v>
      </c>
      <c r="P3791">
        <f t="shared" si="296"/>
        <v>4</v>
      </c>
      <c r="Q3791" s="16">
        <f t="shared" si="297"/>
        <v>29</v>
      </c>
      <c r="R3791" s="9" t="s">
        <v>8322</v>
      </c>
      <c r="S3791" t="s">
        <v>8364</v>
      </c>
      <c r="T3791" s="13">
        <f t="shared" si="298"/>
        <v>42138.798819444448</v>
      </c>
      <c r="U3791" s="13">
        <f t="shared" si="299"/>
        <v>42170.798819444448</v>
      </c>
    </row>
    <row r="3792" spans="1:21" ht="43.5" x14ac:dyDescent="0.3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>
        <f t="shared" si="295"/>
        <v>0</v>
      </c>
      <c r="P3792">
        <f t="shared" si="296"/>
        <v>0</v>
      </c>
      <c r="Q3792" s="16" t="e">
        <f t="shared" si="297"/>
        <v>#DIV/0!</v>
      </c>
      <c r="R3792" s="9" t="s">
        <v>8322</v>
      </c>
      <c r="S3792" t="s">
        <v>8364</v>
      </c>
      <c r="T3792" s="13">
        <f t="shared" si="298"/>
        <v>42666.666932870372</v>
      </c>
      <c r="U3792" s="13">
        <f t="shared" si="299"/>
        <v>42696.708599537036</v>
      </c>
    </row>
    <row r="3793" spans="1:21" ht="29" x14ac:dyDescent="0.3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>
        <f t="shared" si="295"/>
        <v>0</v>
      </c>
      <c r="P3793">
        <f t="shared" si="296"/>
        <v>0</v>
      </c>
      <c r="Q3793" s="16" t="e">
        <f t="shared" si="297"/>
        <v>#DIV/0!</v>
      </c>
      <c r="R3793" s="9" t="s">
        <v>8322</v>
      </c>
      <c r="S3793" t="s">
        <v>8364</v>
      </c>
      <c r="T3793" s="13">
        <f t="shared" si="298"/>
        <v>41766.692037037035</v>
      </c>
      <c r="U3793" s="13">
        <f t="shared" si="299"/>
        <v>41826.692037037035</v>
      </c>
    </row>
    <row r="3794" spans="1:21" ht="29" x14ac:dyDescent="0.3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>
        <f t="shared" si="295"/>
        <v>0.27999999999999997</v>
      </c>
      <c r="P3794">
        <f t="shared" si="296"/>
        <v>1</v>
      </c>
      <c r="Q3794" s="16">
        <f t="shared" si="297"/>
        <v>17.5</v>
      </c>
      <c r="R3794" s="9" t="s">
        <v>8322</v>
      </c>
      <c r="S3794" t="s">
        <v>8364</v>
      </c>
      <c r="T3794" s="13">
        <f t="shared" si="298"/>
        <v>42170.447013888886</v>
      </c>
      <c r="U3794" s="13">
        <f t="shared" si="299"/>
        <v>42200.447013888886</v>
      </c>
    </row>
    <row r="3795" spans="1:21" ht="43.5" x14ac:dyDescent="0.3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>
        <f t="shared" si="295"/>
        <v>59.657142857142851</v>
      </c>
      <c r="P3795">
        <f t="shared" si="296"/>
        <v>60</v>
      </c>
      <c r="Q3795" s="16">
        <f t="shared" si="297"/>
        <v>174</v>
      </c>
      <c r="R3795" s="9" t="s">
        <v>8322</v>
      </c>
      <c r="S3795" t="s">
        <v>8364</v>
      </c>
      <c r="T3795" s="13">
        <f t="shared" si="298"/>
        <v>41968.938993055555</v>
      </c>
      <c r="U3795" s="13">
        <f t="shared" si="299"/>
        <v>41989.938993055555</v>
      </c>
    </row>
    <row r="3796" spans="1:21" ht="58" x14ac:dyDescent="0.3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>
        <f t="shared" si="295"/>
        <v>1</v>
      </c>
      <c r="P3796">
        <f t="shared" si="296"/>
        <v>1</v>
      </c>
      <c r="Q3796" s="16">
        <f t="shared" si="297"/>
        <v>50</v>
      </c>
      <c r="R3796" s="9" t="s">
        <v>8322</v>
      </c>
      <c r="S3796" t="s">
        <v>8364</v>
      </c>
      <c r="T3796" s="13">
        <f t="shared" si="298"/>
        <v>42132.58048611111</v>
      </c>
      <c r="U3796" s="13">
        <f t="shared" si="299"/>
        <v>42162.58048611111</v>
      </c>
    </row>
    <row r="3797" spans="1:21" ht="43.5" x14ac:dyDescent="0.3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>
        <f t="shared" si="295"/>
        <v>1.6666666666666667</v>
      </c>
      <c r="P3797">
        <f t="shared" si="296"/>
        <v>2</v>
      </c>
      <c r="Q3797" s="16">
        <f t="shared" si="297"/>
        <v>5</v>
      </c>
      <c r="R3797" s="9" t="s">
        <v>8322</v>
      </c>
      <c r="S3797" t="s">
        <v>8364</v>
      </c>
      <c r="T3797" s="13">
        <f t="shared" si="298"/>
        <v>42201.436226851853</v>
      </c>
      <c r="U3797" s="13">
        <f t="shared" si="299"/>
        <v>42244.9375</v>
      </c>
    </row>
    <row r="3798" spans="1:21" ht="43.5" x14ac:dyDescent="0.3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>
        <f t="shared" si="295"/>
        <v>4.4444444444444444E-3</v>
      </c>
      <c r="P3798">
        <f t="shared" si="296"/>
        <v>1</v>
      </c>
      <c r="Q3798" s="16">
        <f t="shared" si="297"/>
        <v>1</v>
      </c>
      <c r="R3798" s="9" t="s">
        <v>8322</v>
      </c>
      <c r="S3798" t="s">
        <v>8364</v>
      </c>
      <c r="T3798" s="13">
        <f t="shared" si="298"/>
        <v>42689.029583333337</v>
      </c>
      <c r="U3798" s="13">
        <f t="shared" si="299"/>
        <v>42749.029583333337</v>
      </c>
    </row>
    <row r="3799" spans="1:21" ht="58" x14ac:dyDescent="0.3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>
        <f t="shared" si="295"/>
        <v>89.666666666666657</v>
      </c>
      <c r="P3799">
        <f t="shared" si="296"/>
        <v>90</v>
      </c>
      <c r="Q3799" s="16">
        <f t="shared" si="297"/>
        <v>145.40540540540542</v>
      </c>
      <c r="R3799" s="9" t="s">
        <v>8322</v>
      </c>
      <c r="S3799" t="s">
        <v>8364</v>
      </c>
      <c r="T3799" s="13">
        <f t="shared" si="298"/>
        <v>42084.881539351853</v>
      </c>
      <c r="U3799" s="13">
        <f t="shared" si="299"/>
        <v>42114.881539351853</v>
      </c>
    </row>
    <row r="3800" spans="1:21" ht="43.5" x14ac:dyDescent="0.3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>
        <f t="shared" si="295"/>
        <v>1.4642857142857144</v>
      </c>
      <c r="P3800">
        <f t="shared" si="296"/>
        <v>2</v>
      </c>
      <c r="Q3800" s="16">
        <f t="shared" si="297"/>
        <v>205</v>
      </c>
      <c r="R3800" s="9" t="s">
        <v>8322</v>
      </c>
      <c r="S3800" t="s">
        <v>8364</v>
      </c>
      <c r="T3800" s="13">
        <f t="shared" si="298"/>
        <v>41831.722777777781</v>
      </c>
      <c r="U3800" s="13">
        <f t="shared" si="299"/>
        <v>41861.722777777781</v>
      </c>
    </row>
    <row r="3801" spans="1:21" ht="43.5" x14ac:dyDescent="0.3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>
        <f t="shared" si="295"/>
        <v>4.0199999999999996</v>
      </c>
      <c r="P3801">
        <f t="shared" si="296"/>
        <v>5</v>
      </c>
      <c r="Q3801" s="16">
        <f t="shared" si="297"/>
        <v>100.5</v>
      </c>
      <c r="R3801" s="9" t="s">
        <v>8322</v>
      </c>
      <c r="S3801" t="s">
        <v>8364</v>
      </c>
      <c r="T3801" s="13">
        <f t="shared" si="298"/>
        <v>42410.93105324074</v>
      </c>
      <c r="U3801" s="13">
        <f t="shared" si="299"/>
        <v>42440.93105324074</v>
      </c>
    </row>
    <row r="3802" spans="1:21" ht="43.5" x14ac:dyDescent="0.3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>
        <f t="shared" si="295"/>
        <v>4.004545454545454</v>
      </c>
      <c r="P3802">
        <f t="shared" si="296"/>
        <v>5</v>
      </c>
      <c r="Q3802" s="16">
        <f t="shared" si="297"/>
        <v>55.0625</v>
      </c>
      <c r="R3802" s="9" t="s">
        <v>8322</v>
      </c>
      <c r="S3802" t="s">
        <v>8364</v>
      </c>
      <c r="T3802" s="13">
        <f t="shared" si="298"/>
        <v>41982.737071759257</v>
      </c>
      <c r="U3802" s="13">
        <f t="shared" si="299"/>
        <v>42015.207638888889</v>
      </c>
    </row>
    <row r="3803" spans="1:21" ht="43.5" x14ac:dyDescent="0.3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>
        <f t="shared" si="295"/>
        <v>8.52</v>
      </c>
      <c r="P3803">
        <f t="shared" si="296"/>
        <v>9</v>
      </c>
      <c r="Q3803" s="16">
        <f t="shared" si="297"/>
        <v>47.333333333333336</v>
      </c>
      <c r="R3803" s="9" t="s">
        <v>8322</v>
      </c>
      <c r="S3803" t="s">
        <v>8364</v>
      </c>
      <c r="T3803" s="13">
        <f t="shared" si="298"/>
        <v>41975.676111111112</v>
      </c>
      <c r="U3803" s="13">
        <f t="shared" si="299"/>
        <v>42006.676111111112</v>
      </c>
    </row>
    <row r="3804" spans="1:21" ht="43.5" x14ac:dyDescent="0.3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>
        <f t="shared" si="295"/>
        <v>0</v>
      </c>
      <c r="P3804">
        <f t="shared" si="296"/>
        <v>0</v>
      </c>
      <c r="Q3804" s="16" t="e">
        <f t="shared" si="297"/>
        <v>#DIV/0!</v>
      </c>
      <c r="R3804" s="9" t="s">
        <v>8322</v>
      </c>
      <c r="S3804" t="s">
        <v>8364</v>
      </c>
      <c r="T3804" s="13">
        <f t="shared" si="298"/>
        <v>42269.126226851848</v>
      </c>
      <c r="U3804" s="13">
        <f t="shared" si="299"/>
        <v>42299.126226851848</v>
      </c>
    </row>
    <row r="3805" spans="1:21" ht="29" x14ac:dyDescent="0.3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>
        <f t="shared" si="295"/>
        <v>19.650000000000002</v>
      </c>
      <c r="P3805">
        <f t="shared" si="296"/>
        <v>20</v>
      </c>
      <c r="Q3805" s="16">
        <f t="shared" si="297"/>
        <v>58.95</v>
      </c>
      <c r="R3805" s="9" t="s">
        <v>8322</v>
      </c>
      <c r="S3805" t="s">
        <v>8364</v>
      </c>
      <c r="T3805" s="13">
        <f t="shared" si="298"/>
        <v>42403.971851851849</v>
      </c>
      <c r="U3805" s="13">
        <f t="shared" si="299"/>
        <v>42433.971851851849</v>
      </c>
    </row>
    <row r="3806" spans="1:21" ht="43.5" x14ac:dyDescent="0.3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>
        <f t="shared" si="295"/>
        <v>0</v>
      </c>
      <c r="P3806">
        <f t="shared" si="296"/>
        <v>0</v>
      </c>
      <c r="Q3806" s="16" t="e">
        <f t="shared" si="297"/>
        <v>#DIV/0!</v>
      </c>
      <c r="R3806" s="9" t="s">
        <v>8322</v>
      </c>
      <c r="S3806" t="s">
        <v>8364</v>
      </c>
      <c r="T3806" s="13">
        <f t="shared" si="298"/>
        <v>42527.00953703704</v>
      </c>
      <c r="U3806" s="13">
        <f t="shared" si="299"/>
        <v>42582.291666666672</v>
      </c>
    </row>
    <row r="3807" spans="1:21" ht="43.5" x14ac:dyDescent="0.3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>
        <f t="shared" si="295"/>
        <v>2E-3</v>
      </c>
      <c r="P3807">
        <f t="shared" si="296"/>
        <v>1</v>
      </c>
      <c r="Q3807" s="16">
        <f t="shared" si="297"/>
        <v>1.5</v>
      </c>
      <c r="R3807" s="9" t="s">
        <v>8322</v>
      </c>
      <c r="S3807" t="s">
        <v>8364</v>
      </c>
      <c r="T3807" s="13">
        <f t="shared" si="298"/>
        <v>41849.887037037035</v>
      </c>
      <c r="U3807" s="13">
        <f t="shared" si="299"/>
        <v>41909.887037037035</v>
      </c>
    </row>
    <row r="3808" spans="1:21" ht="58" x14ac:dyDescent="0.3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>
        <f t="shared" si="295"/>
        <v>6.6666666666666666E-2</v>
      </c>
      <c r="P3808">
        <f t="shared" si="296"/>
        <v>1</v>
      </c>
      <c r="Q3808" s="16">
        <f t="shared" si="297"/>
        <v>5</v>
      </c>
      <c r="R3808" s="9" t="s">
        <v>8322</v>
      </c>
      <c r="S3808" t="s">
        <v>8364</v>
      </c>
      <c r="T3808" s="13">
        <f t="shared" si="298"/>
        <v>41799.259039351848</v>
      </c>
      <c r="U3808" s="13">
        <f t="shared" si="299"/>
        <v>41819.259039351848</v>
      </c>
    </row>
    <row r="3809" spans="1:21" ht="43.5" x14ac:dyDescent="0.3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>
        <f t="shared" si="295"/>
        <v>30.333333333333336</v>
      </c>
      <c r="P3809">
        <f t="shared" si="296"/>
        <v>31</v>
      </c>
      <c r="Q3809" s="16">
        <f t="shared" si="297"/>
        <v>50.555555555555557</v>
      </c>
      <c r="R3809" s="9" t="s">
        <v>8322</v>
      </c>
      <c r="S3809" t="s">
        <v>8364</v>
      </c>
      <c r="T3809" s="13">
        <f t="shared" si="298"/>
        <v>42090.909016203703</v>
      </c>
      <c r="U3809" s="13">
        <f t="shared" si="299"/>
        <v>42097.909016203703</v>
      </c>
    </row>
    <row r="3810" spans="1:21" ht="43.5" x14ac:dyDescent="0.3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>
        <f t="shared" si="295"/>
        <v>100</v>
      </c>
      <c r="P3810">
        <f t="shared" si="296"/>
        <v>100</v>
      </c>
      <c r="Q3810" s="16">
        <f t="shared" si="297"/>
        <v>41.666666666666664</v>
      </c>
      <c r="R3810" s="9" t="s">
        <v>8322</v>
      </c>
      <c r="S3810" t="s">
        <v>8323</v>
      </c>
      <c r="T3810" s="13">
        <f t="shared" si="298"/>
        <v>42059.453923611116</v>
      </c>
      <c r="U3810" s="13">
        <f t="shared" si="299"/>
        <v>42119.412256944444</v>
      </c>
    </row>
    <row r="3811" spans="1:21" ht="58" x14ac:dyDescent="0.3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>
        <f t="shared" si="295"/>
        <v>101.25</v>
      </c>
      <c r="P3811">
        <f t="shared" si="296"/>
        <v>102</v>
      </c>
      <c r="Q3811" s="16">
        <f t="shared" si="297"/>
        <v>53.289473684210527</v>
      </c>
      <c r="R3811" s="9" t="s">
        <v>8322</v>
      </c>
      <c r="S3811" t="s">
        <v>8323</v>
      </c>
      <c r="T3811" s="13">
        <f t="shared" si="298"/>
        <v>41800.526701388888</v>
      </c>
      <c r="U3811" s="13">
        <f t="shared" si="299"/>
        <v>41850.958333333336</v>
      </c>
    </row>
    <row r="3812" spans="1:21" ht="43.5" x14ac:dyDescent="0.3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>
        <f t="shared" si="295"/>
        <v>121.73333333333333</v>
      </c>
      <c r="P3812">
        <f t="shared" si="296"/>
        <v>122</v>
      </c>
      <c r="Q3812" s="16">
        <f t="shared" si="297"/>
        <v>70.230769230769226</v>
      </c>
      <c r="R3812" s="9" t="s">
        <v>8322</v>
      </c>
      <c r="S3812" t="s">
        <v>8323</v>
      </c>
      <c r="T3812" s="13">
        <f t="shared" si="298"/>
        <v>42054.849050925928</v>
      </c>
      <c r="U3812" s="13">
        <f t="shared" si="299"/>
        <v>42084.807384259257</v>
      </c>
    </row>
    <row r="3813" spans="1:21" ht="43.5" x14ac:dyDescent="0.3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>
        <f t="shared" si="295"/>
        <v>330</v>
      </c>
      <c r="P3813">
        <f t="shared" si="296"/>
        <v>330</v>
      </c>
      <c r="Q3813" s="16">
        <f t="shared" si="297"/>
        <v>43.421052631578945</v>
      </c>
      <c r="R3813" s="9" t="s">
        <v>8322</v>
      </c>
      <c r="S3813" t="s">
        <v>8323</v>
      </c>
      <c r="T3813" s="13">
        <f t="shared" si="298"/>
        <v>42487.62700231481</v>
      </c>
      <c r="U3813" s="13">
        <f t="shared" si="299"/>
        <v>42521.458333333328</v>
      </c>
    </row>
    <row r="3814" spans="1:21" ht="43.5" x14ac:dyDescent="0.3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>
        <f t="shared" si="295"/>
        <v>109.55</v>
      </c>
      <c r="P3814">
        <f t="shared" si="296"/>
        <v>110</v>
      </c>
      <c r="Q3814" s="16">
        <f t="shared" si="297"/>
        <v>199.18181818181819</v>
      </c>
      <c r="R3814" s="9" t="s">
        <v>8322</v>
      </c>
      <c r="S3814" t="s">
        <v>8323</v>
      </c>
      <c r="T3814" s="13">
        <f t="shared" si="298"/>
        <v>42109.751250000001</v>
      </c>
      <c r="U3814" s="13">
        <f t="shared" si="299"/>
        <v>42156.165972222225</v>
      </c>
    </row>
    <row r="3815" spans="1:21" ht="58" x14ac:dyDescent="0.3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>
        <f t="shared" si="295"/>
        <v>100.95190476190474</v>
      </c>
      <c r="P3815">
        <f t="shared" si="296"/>
        <v>101</v>
      </c>
      <c r="Q3815" s="16">
        <f t="shared" si="297"/>
        <v>78.518148148148143</v>
      </c>
      <c r="R3815" s="9" t="s">
        <v>8322</v>
      </c>
      <c r="S3815" t="s">
        <v>8323</v>
      </c>
      <c r="T3815" s="13">
        <f t="shared" si="298"/>
        <v>42497.275706018518</v>
      </c>
      <c r="U3815" s="13">
        <f t="shared" si="299"/>
        <v>42535.904861111107</v>
      </c>
    </row>
    <row r="3816" spans="1:21" ht="43.5" x14ac:dyDescent="0.3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>
        <f t="shared" si="295"/>
        <v>140.13333333333333</v>
      </c>
      <c r="P3816">
        <f t="shared" si="296"/>
        <v>141</v>
      </c>
      <c r="Q3816" s="16">
        <f t="shared" si="297"/>
        <v>61.823529411764703</v>
      </c>
      <c r="R3816" s="9" t="s">
        <v>8322</v>
      </c>
      <c r="S3816" t="s">
        <v>8323</v>
      </c>
      <c r="T3816" s="13">
        <f t="shared" si="298"/>
        <v>42058.904074074075</v>
      </c>
      <c r="U3816" s="13">
        <f t="shared" si="299"/>
        <v>42095.165972222225</v>
      </c>
    </row>
    <row r="3817" spans="1:21" ht="29" x14ac:dyDescent="0.3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>
        <f t="shared" si="295"/>
        <v>100.001</v>
      </c>
      <c r="P3817">
        <f t="shared" si="296"/>
        <v>101</v>
      </c>
      <c r="Q3817" s="16">
        <f t="shared" si="297"/>
        <v>50.000500000000002</v>
      </c>
      <c r="R3817" s="9" t="s">
        <v>8322</v>
      </c>
      <c r="S3817" t="s">
        <v>8323</v>
      </c>
      <c r="T3817" s="13">
        <f t="shared" si="298"/>
        <v>42207.259918981479</v>
      </c>
      <c r="U3817" s="13">
        <f t="shared" si="299"/>
        <v>42236.958333333328</v>
      </c>
    </row>
    <row r="3818" spans="1:21" ht="58" x14ac:dyDescent="0.3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>
        <f t="shared" si="295"/>
        <v>119.238</v>
      </c>
      <c r="P3818">
        <f t="shared" si="296"/>
        <v>120</v>
      </c>
      <c r="Q3818" s="16">
        <f t="shared" si="297"/>
        <v>48.339729729729726</v>
      </c>
      <c r="R3818" s="9" t="s">
        <v>8322</v>
      </c>
      <c r="S3818" t="s">
        <v>8323</v>
      </c>
      <c r="T3818" s="13">
        <f t="shared" si="298"/>
        <v>41807.690081018518</v>
      </c>
      <c r="U3818" s="13">
        <f t="shared" si="299"/>
        <v>41837.690081018518</v>
      </c>
    </row>
    <row r="3819" spans="1:21" ht="43.5" x14ac:dyDescent="0.3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>
        <f t="shared" si="295"/>
        <v>107.25</v>
      </c>
      <c r="P3819">
        <f t="shared" si="296"/>
        <v>108</v>
      </c>
      <c r="Q3819" s="16">
        <f t="shared" si="297"/>
        <v>107.25</v>
      </c>
      <c r="R3819" s="9" t="s">
        <v>8322</v>
      </c>
      <c r="S3819" t="s">
        <v>8323</v>
      </c>
      <c r="T3819" s="13">
        <f t="shared" si="298"/>
        <v>42284.69694444444</v>
      </c>
      <c r="U3819" s="13">
        <f t="shared" si="299"/>
        <v>42301.165972222225</v>
      </c>
    </row>
    <row r="3820" spans="1:21" ht="43.5" x14ac:dyDescent="0.3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>
        <f t="shared" si="295"/>
        <v>227.99999999999997</v>
      </c>
      <c r="P3820">
        <f t="shared" si="296"/>
        <v>228</v>
      </c>
      <c r="Q3820" s="16">
        <f t="shared" si="297"/>
        <v>57</v>
      </c>
      <c r="R3820" s="9" t="s">
        <v>8322</v>
      </c>
      <c r="S3820" t="s">
        <v>8323</v>
      </c>
      <c r="T3820" s="13">
        <f t="shared" si="298"/>
        <v>42045.84238425926</v>
      </c>
      <c r="U3820" s="13">
        <f t="shared" si="299"/>
        <v>42075.800717592589</v>
      </c>
    </row>
    <row r="3821" spans="1:21" ht="43.5" x14ac:dyDescent="0.3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>
        <f t="shared" si="295"/>
        <v>106.4</v>
      </c>
      <c r="P3821">
        <f t="shared" si="296"/>
        <v>107</v>
      </c>
      <c r="Q3821" s="16">
        <f t="shared" si="297"/>
        <v>40.92307692307692</v>
      </c>
      <c r="R3821" s="9" t="s">
        <v>8322</v>
      </c>
      <c r="S3821" t="s">
        <v>8323</v>
      </c>
      <c r="T3821" s="13">
        <f t="shared" si="298"/>
        <v>42184.209537037037</v>
      </c>
      <c r="U3821" s="13">
        <f t="shared" si="299"/>
        <v>42202.876388888893</v>
      </c>
    </row>
    <row r="3822" spans="1:21" ht="43.5" x14ac:dyDescent="0.3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>
        <f t="shared" si="295"/>
        <v>143.33333333333334</v>
      </c>
      <c r="P3822">
        <f t="shared" si="296"/>
        <v>144</v>
      </c>
      <c r="Q3822" s="16">
        <f t="shared" si="297"/>
        <v>21.5</v>
      </c>
      <c r="R3822" s="9" t="s">
        <v>8322</v>
      </c>
      <c r="S3822" t="s">
        <v>8323</v>
      </c>
      <c r="T3822" s="13">
        <f t="shared" si="298"/>
        <v>42160.651817129634</v>
      </c>
      <c r="U3822" s="13">
        <f t="shared" si="299"/>
        <v>42190.651817129634</v>
      </c>
    </row>
    <row r="3823" spans="1:21" ht="43.5" x14ac:dyDescent="0.3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>
        <f t="shared" si="295"/>
        <v>104.54285714285714</v>
      </c>
      <c r="P3823">
        <f t="shared" si="296"/>
        <v>105</v>
      </c>
      <c r="Q3823" s="16">
        <f t="shared" si="297"/>
        <v>79.543478260869563</v>
      </c>
      <c r="R3823" s="9" t="s">
        <v>8322</v>
      </c>
      <c r="S3823" t="s">
        <v>8323</v>
      </c>
      <c r="T3823" s="13">
        <f t="shared" si="298"/>
        <v>42341.180636574078</v>
      </c>
      <c r="U3823" s="13">
        <f t="shared" si="299"/>
        <v>42373.180636574078</v>
      </c>
    </row>
    <row r="3824" spans="1:21" ht="58" x14ac:dyDescent="0.3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>
        <f t="shared" si="295"/>
        <v>110.02000000000001</v>
      </c>
      <c r="P3824">
        <f t="shared" si="296"/>
        <v>111</v>
      </c>
      <c r="Q3824" s="16">
        <f t="shared" si="297"/>
        <v>72.381578947368425</v>
      </c>
      <c r="R3824" s="9" t="s">
        <v>8322</v>
      </c>
      <c r="S3824" t="s">
        <v>8323</v>
      </c>
      <c r="T3824" s="13">
        <f t="shared" si="298"/>
        <v>42329.838159722218</v>
      </c>
      <c r="U3824" s="13">
        <f t="shared" si="299"/>
        <v>42388.957638888889</v>
      </c>
    </row>
    <row r="3825" spans="1:21" ht="43.5" x14ac:dyDescent="0.3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>
        <f t="shared" si="295"/>
        <v>106</v>
      </c>
      <c r="P3825">
        <f t="shared" si="296"/>
        <v>106</v>
      </c>
      <c r="Q3825" s="16">
        <f t="shared" si="297"/>
        <v>64.634146341463421</v>
      </c>
      <c r="R3825" s="9" t="s">
        <v>8322</v>
      </c>
      <c r="S3825" t="s">
        <v>8323</v>
      </c>
      <c r="T3825" s="13">
        <f t="shared" si="298"/>
        <v>42170.910231481481</v>
      </c>
      <c r="U3825" s="13">
        <f t="shared" si="299"/>
        <v>42205.165972222225</v>
      </c>
    </row>
    <row r="3826" spans="1:21" ht="43.5" x14ac:dyDescent="0.3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>
        <f t="shared" si="295"/>
        <v>108</v>
      </c>
      <c r="P3826">
        <f t="shared" si="296"/>
        <v>108</v>
      </c>
      <c r="Q3826" s="16">
        <f t="shared" si="297"/>
        <v>38.571428571428569</v>
      </c>
      <c r="R3826" s="9" t="s">
        <v>8322</v>
      </c>
      <c r="S3826" t="s">
        <v>8323</v>
      </c>
      <c r="T3826" s="13">
        <f t="shared" si="298"/>
        <v>42571.626192129625</v>
      </c>
      <c r="U3826" s="13">
        <f t="shared" si="299"/>
        <v>42583.570138888885</v>
      </c>
    </row>
    <row r="3827" spans="1:21" ht="43.5" x14ac:dyDescent="0.3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>
        <f t="shared" si="295"/>
        <v>105.42</v>
      </c>
      <c r="P3827">
        <f t="shared" si="296"/>
        <v>106</v>
      </c>
      <c r="Q3827" s="16">
        <f t="shared" si="297"/>
        <v>107.57142857142857</v>
      </c>
      <c r="R3827" s="9" t="s">
        <v>8322</v>
      </c>
      <c r="S3827" t="s">
        <v>8323</v>
      </c>
      <c r="T3827" s="13">
        <f t="shared" si="298"/>
        <v>42151.069606481484</v>
      </c>
      <c r="U3827" s="13">
        <f t="shared" si="299"/>
        <v>42172.069606481484</v>
      </c>
    </row>
    <row r="3828" spans="1:21" ht="43.5" x14ac:dyDescent="0.3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>
        <f t="shared" si="295"/>
        <v>119.16666666666667</v>
      </c>
      <c r="P3828">
        <f t="shared" si="296"/>
        <v>120</v>
      </c>
      <c r="Q3828" s="16">
        <f t="shared" si="297"/>
        <v>27.5</v>
      </c>
      <c r="R3828" s="9" t="s">
        <v>8322</v>
      </c>
      <c r="S3828" t="s">
        <v>8323</v>
      </c>
      <c r="T3828" s="13">
        <f t="shared" si="298"/>
        <v>42101.423541666663</v>
      </c>
      <c r="U3828" s="13">
        <f t="shared" si="299"/>
        <v>42131.423541666663</v>
      </c>
    </row>
    <row r="3829" spans="1:21" ht="58" x14ac:dyDescent="0.3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>
        <f t="shared" si="295"/>
        <v>152.66666666666666</v>
      </c>
      <c r="P3829">
        <f t="shared" si="296"/>
        <v>153</v>
      </c>
      <c r="Q3829" s="16">
        <f t="shared" si="297"/>
        <v>70.461538461538467</v>
      </c>
      <c r="R3829" s="9" t="s">
        <v>8322</v>
      </c>
      <c r="S3829" t="s">
        <v>8323</v>
      </c>
      <c r="T3829" s="13">
        <f t="shared" si="298"/>
        <v>42034.928252314814</v>
      </c>
      <c r="U3829" s="13">
        <f t="shared" si="299"/>
        <v>42090</v>
      </c>
    </row>
    <row r="3830" spans="1:21" ht="43.5" x14ac:dyDescent="0.3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>
        <f t="shared" si="295"/>
        <v>100</v>
      </c>
      <c r="P3830">
        <f t="shared" si="296"/>
        <v>100</v>
      </c>
      <c r="Q3830" s="16">
        <f t="shared" si="297"/>
        <v>178.57142857142858</v>
      </c>
      <c r="R3830" s="9" t="s">
        <v>8322</v>
      </c>
      <c r="S3830" t="s">
        <v>8323</v>
      </c>
      <c r="T3830" s="13">
        <f t="shared" si="298"/>
        <v>41944.527627314819</v>
      </c>
      <c r="U3830" s="13">
        <f t="shared" si="299"/>
        <v>42004.569293981483</v>
      </c>
    </row>
    <row r="3831" spans="1:21" ht="43.5" x14ac:dyDescent="0.3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>
        <f t="shared" si="295"/>
        <v>100.2</v>
      </c>
      <c r="P3831">
        <f t="shared" si="296"/>
        <v>101</v>
      </c>
      <c r="Q3831" s="16">
        <f t="shared" si="297"/>
        <v>62.625</v>
      </c>
      <c r="R3831" s="9" t="s">
        <v>8322</v>
      </c>
      <c r="S3831" t="s">
        <v>8323</v>
      </c>
      <c r="T3831" s="13">
        <f t="shared" si="298"/>
        <v>42593.865405092598</v>
      </c>
      <c r="U3831" s="13">
        <f t="shared" si="299"/>
        <v>42613.865405092598</v>
      </c>
    </row>
    <row r="3832" spans="1:21" ht="43.5" x14ac:dyDescent="0.3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>
        <f t="shared" si="295"/>
        <v>225</v>
      </c>
      <c r="P3832">
        <f t="shared" si="296"/>
        <v>225</v>
      </c>
      <c r="Q3832" s="16">
        <f t="shared" si="297"/>
        <v>75</v>
      </c>
      <c r="R3832" s="9" t="s">
        <v>8322</v>
      </c>
      <c r="S3832" t="s">
        <v>8323</v>
      </c>
      <c r="T3832" s="13">
        <f t="shared" si="298"/>
        <v>42503.740868055553</v>
      </c>
      <c r="U3832" s="13">
        <f t="shared" si="299"/>
        <v>42517.740868055553</v>
      </c>
    </row>
    <row r="3833" spans="1:21" ht="58" x14ac:dyDescent="0.3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>
        <f t="shared" si="295"/>
        <v>106.02199999999999</v>
      </c>
      <c r="P3833">
        <f t="shared" si="296"/>
        <v>107</v>
      </c>
      <c r="Q3833" s="16">
        <f t="shared" si="297"/>
        <v>58.901111111111113</v>
      </c>
      <c r="R3833" s="9" t="s">
        <v>8322</v>
      </c>
      <c r="S3833" t="s">
        <v>8323</v>
      </c>
      <c r="T3833" s="13">
        <f t="shared" si="298"/>
        <v>41927.848900462966</v>
      </c>
      <c r="U3833" s="13">
        <f t="shared" si="299"/>
        <v>41948.890567129631</v>
      </c>
    </row>
    <row r="3834" spans="1:21" ht="43.5" x14ac:dyDescent="0.3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>
        <f t="shared" si="295"/>
        <v>104.66666666666666</v>
      </c>
      <c r="P3834">
        <f t="shared" si="296"/>
        <v>105</v>
      </c>
      <c r="Q3834" s="16">
        <f t="shared" si="297"/>
        <v>139.55555555555554</v>
      </c>
      <c r="R3834" s="9" t="s">
        <v>8322</v>
      </c>
      <c r="S3834" t="s">
        <v>8323</v>
      </c>
      <c r="T3834" s="13">
        <f t="shared" si="298"/>
        <v>42375.114988425921</v>
      </c>
      <c r="U3834" s="13">
        <f t="shared" si="299"/>
        <v>42420.114988425921</v>
      </c>
    </row>
    <row r="3835" spans="1:21" ht="58" x14ac:dyDescent="0.3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>
        <f t="shared" si="295"/>
        <v>116.66666666666667</v>
      </c>
      <c r="P3835">
        <f t="shared" si="296"/>
        <v>117</v>
      </c>
      <c r="Q3835" s="16">
        <f t="shared" si="297"/>
        <v>70</v>
      </c>
      <c r="R3835" s="9" t="s">
        <v>8322</v>
      </c>
      <c r="S3835" t="s">
        <v>8323</v>
      </c>
      <c r="T3835" s="13">
        <f t="shared" si="298"/>
        <v>41963.872361111105</v>
      </c>
      <c r="U3835" s="13">
        <f t="shared" si="299"/>
        <v>41974.797916666663</v>
      </c>
    </row>
    <row r="3836" spans="1:21" ht="58" x14ac:dyDescent="0.3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>
        <f t="shared" si="295"/>
        <v>109.03333333333333</v>
      </c>
      <c r="P3836">
        <f t="shared" si="296"/>
        <v>110</v>
      </c>
      <c r="Q3836" s="16">
        <f t="shared" si="297"/>
        <v>57.385964912280699</v>
      </c>
      <c r="R3836" s="9" t="s">
        <v>8322</v>
      </c>
      <c r="S3836" t="s">
        <v>8323</v>
      </c>
      <c r="T3836" s="13">
        <f t="shared" si="298"/>
        <v>42143.445219907408</v>
      </c>
      <c r="U3836" s="13">
        <f t="shared" si="299"/>
        <v>42173.445219907408</v>
      </c>
    </row>
    <row r="3837" spans="1:21" ht="43.5" x14ac:dyDescent="0.3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>
        <f t="shared" si="295"/>
        <v>160</v>
      </c>
      <c r="P3837">
        <f t="shared" si="296"/>
        <v>160</v>
      </c>
      <c r="Q3837" s="16">
        <f t="shared" si="297"/>
        <v>40</v>
      </c>
      <c r="R3837" s="9" t="s">
        <v>8322</v>
      </c>
      <c r="S3837" t="s">
        <v>8323</v>
      </c>
      <c r="T3837" s="13">
        <f t="shared" si="298"/>
        <v>42460.94222222222</v>
      </c>
      <c r="U3837" s="13">
        <f t="shared" si="299"/>
        <v>42481.94222222222</v>
      </c>
    </row>
    <row r="3838" spans="1:21" ht="43.5" x14ac:dyDescent="0.3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>
        <f t="shared" si="295"/>
        <v>112.5</v>
      </c>
      <c r="P3838">
        <f t="shared" si="296"/>
        <v>113</v>
      </c>
      <c r="Q3838" s="16">
        <f t="shared" si="297"/>
        <v>64.285714285714292</v>
      </c>
      <c r="R3838" s="9" t="s">
        <v>8322</v>
      </c>
      <c r="S3838" t="s">
        <v>8323</v>
      </c>
      <c r="T3838" s="13">
        <f t="shared" si="298"/>
        <v>42553.926527777774</v>
      </c>
      <c r="U3838" s="13">
        <f t="shared" si="299"/>
        <v>42585.172916666663</v>
      </c>
    </row>
    <row r="3839" spans="1:21" ht="29" x14ac:dyDescent="0.3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>
        <f t="shared" si="295"/>
        <v>102.1</v>
      </c>
      <c r="P3839">
        <f t="shared" si="296"/>
        <v>103</v>
      </c>
      <c r="Q3839" s="16">
        <f t="shared" si="297"/>
        <v>120.11764705882354</v>
      </c>
      <c r="R3839" s="9" t="s">
        <v>8322</v>
      </c>
      <c r="S3839" t="s">
        <v>8323</v>
      </c>
      <c r="T3839" s="13">
        <f t="shared" si="298"/>
        <v>42152.765717592592</v>
      </c>
      <c r="U3839" s="13">
        <f t="shared" si="299"/>
        <v>42188.765717592592</v>
      </c>
    </row>
    <row r="3840" spans="1:21" ht="58" x14ac:dyDescent="0.3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>
        <f t="shared" si="295"/>
        <v>100.824</v>
      </c>
      <c r="P3840">
        <f t="shared" si="296"/>
        <v>101</v>
      </c>
      <c r="Q3840" s="16">
        <f t="shared" si="297"/>
        <v>1008.24</v>
      </c>
      <c r="R3840" s="9" t="s">
        <v>8322</v>
      </c>
      <c r="S3840" t="s">
        <v>8323</v>
      </c>
      <c r="T3840" s="13">
        <f t="shared" si="298"/>
        <v>42116.710752314815</v>
      </c>
      <c r="U3840" s="13">
        <f t="shared" si="299"/>
        <v>42146.710752314815</v>
      </c>
    </row>
    <row r="3841" spans="1:21" ht="43.5" x14ac:dyDescent="0.3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>
        <f t="shared" si="295"/>
        <v>101.25</v>
      </c>
      <c r="P3841">
        <f t="shared" si="296"/>
        <v>102</v>
      </c>
      <c r="Q3841" s="16">
        <f t="shared" si="297"/>
        <v>63.28125</v>
      </c>
      <c r="R3841" s="9" t="s">
        <v>8322</v>
      </c>
      <c r="S3841" t="s">
        <v>8323</v>
      </c>
      <c r="T3841" s="13">
        <f t="shared" si="298"/>
        <v>42155.142638888887</v>
      </c>
      <c r="U3841" s="13">
        <f t="shared" si="299"/>
        <v>42215.142638888887</v>
      </c>
    </row>
    <row r="3842" spans="1:21" ht="43.5" x14ac:dyDescent="0.3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>
        <f t="shared" si="295"/>
        <v>6500</v>
      </c>
      <c r="P3842">
        <f t="shared" si="296"/>
        <v>6500</v>
      </c>
      <c r="Q3842" s="16">
        <f t="shared" si="297"/>
        <v>21.666666666666668</v>
      </c>
      <c r="R3842" s="9" t="s">
        <v>8322</v>
      </c>
      <c r="S3842" t="s">
        <v>8323</v>
      </c>
      <c r="T3842" s="13">
        <f t="shared" si="298"/>
        <v>42432.701724537037</v>
      </c>
      <c r="U3842" s="13">
        <f t="shared" si="299"/>
        <v>42457.660057870366</v>
      </c>
    </row>
    <row r="3843" spans="1:21" ht="43.5" x14ac:dyDescent="0.3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>
        <f t="shared" ref="O3843:O3906" si="300">((E3843)/(D3843))*100</f>
        <v>8.7200000000000006</v>
      </c>
      <c r="P3843">
        <f t="shared" ref="P3843:P3906" si="301">ROUNDUP(O3843,0)</f>
        <v>9</v>
      </c>
      <c r="Q3843" s="16">
        <f t="shared" ref="Q3843:Q3906" si="302">E3843/L3843</f>
        <v>25.647058823529413</v>
      </c>
      <c r="R3843" s="9" t="s">
        <v>8322</v>
      </c>
      <c r="S3843" t="s">
        <v>8323</v>
      </c>
      <c r="T3843" s="13">
        <f t="shared" ref="T3843:T3906" si="303">(((J3843/60)/60)/24)+DATE(1970,1,1)</f>
        <v>41780.785729166666</v>
      </c>
      <c r="U3843" s="13">
        <f t="shared" ref="U3843:U3906" si="304">(((I3843/60)/60)/24)+DATE(1970,1,1)</f>
        <v>41840.785729166666</v>
      </c>
    </row>
    <row r="3844" spans="1:21" ht="43.5" x14ac:dyDescent="0.3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>
        <f t="shared" si="300"/>
        <v>21.94</v>
      </c>
      <c r="P3844">
        <f t="shared" si="301"/>
        <v>22</v>
      </c>
      <c r="Q3844" s="16">
        <f t="shared" si="302"/>
        <v>47.695652173913047</v>
      </c>
      <c r="R3844" s="9" t="s">
        <v>8322</v>
      </c>
      <c r="S3844" t="s">
        <v>8323</v>
      </c>
      <c r="T3844" s="13">
        <f t="shared" si="303"/>
        <v>41740.493657407409</v>
      </c>
      <c r="U3844" s="13">
        <f t="shared" si="304"/>
        <v>41770.493657407409</v>
      </c>
    </row>
    <row r="3845" spans="1:21" ht="43.5" x14ac:dyDescent="0.3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>
        <f t="shared" si="300"/>
        <v>21.3</v>
      </c>
      <c r="P3845">
        <f t="shared" si="301"/>
        <v>22</v>
      </c>
      <c r="Q3845" s="16">
        <f t="shared" si="302"/>
        <v>56.05263157894737</v>
      </c>
      <c r="R3845" s="9" t="s">
        <v>8322</v>
      </c>
      <c r="S3845" t="s">
        <v>8323</v>
      </c>
      <c r="T3845" s="13">
        <f t="shared" si="303"/>
        <v>41766.072500000002</v>
      </c>
      <c r="U3845" s="13">
        <f t="shared" si="304"/>
        <v>41791.072500000002</v>
      </c>
    </row>
    <row r="3846" spans="1:21" ht="43.5" x14ac:dyDescent="0.3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>
        <f t="shared" si="300"/>
        <v>41.489795918367342</v>
      </c>
      <c r="P3846">
        <f t="shared" si="301"/>
        <v>42</v>
      </c>
      <c r="Q3846" s="16">
        <f t="shared" si="302"/>
        <v>81.319999999999993</v>
      </c>
      <c r="R3846" s="9" t="s">
        <v>8322</v>
      </c>
      <c r="S3846" t="s">
        <v>8323</v>
      </c>
      <c r="T3846" s="13">
        <f t="shared" si="303"/>
        <v>41766.617291666669</v>
      </c>
      <c r="U3846" s="13">
        <f t="shared" si="304"/>
        <v>41793.290972222225</v>
      </c>
    </row>
    <row r="3847" spans="1:21" ht="58" x14ac:dyDescent="0.3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>
        <f t="shared" si="300"/>
        <v>2.105</v>
      </c>
      <c r="P3847">
        <f t="shared" si="301"/>
        <v>3</v>
      </c>
      <c r="Q3847" s="16">
        <f t="shared" si="302"/>
        <v>70.166666666666671</v>
      </c>
      <c r="R3847" s="9" t="s">
        <v>8322</v>
      </c>
      <c r="S3847" t="s">
        <v>8323</v>
      </c>
      <c r="T3847" s="13">
        <f t="shared" si="303"/>
        <v>42248.627013888887</v>
      </c>
      <c r="U3847" s="13">
        <f t="shared" si="304"/>
        <v>42278.627013888887</v>
      </c>
    </row>
    <row r="3848" spans="1:21" ht="43.5" x14ac:dyDescent="0.3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>
        <f t="shared" si="300"/>
        <v>2.7</v>
      </c>
      <c r="P3848">
        <f t="shared" si="301"/>
        <v>3</v>
      </c>
      <c r="Q3848" s="16">
        <f t="shared" si="302"/>
        <v>23.625</v>
      </c>
      <c r="R3848" s="9" t="s">
        <v>8322</v>
      </c>
      <c r="S3848" t="s">
        <v>8323</v>
      </c>
      <c r="T3848" s="13">
        <f t="shared" si="303"/>
        <v>41885.221550925926</v>
      </c>
      <c r="U3848" s="13">
        <f t="shared" si="304"/>
        <v>41916.290972222225</v>
      </c>
    </row>
    <row r="3849" spans="1:21" ht="43.5" x14ac:dyDescent="0.3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>
        <f t="shared" si="300"/>
        <v>16.161904761904761</v>
      </c>
      <c r="P3849">
        <f t="shared" si="301"/>
        <v>17</v>
      </c>
      <c r="Q3849" s="16">
        <f t="shared" si="302"/>
        <v>188.55555555555554</v>
      </c>
      <c r="R3849" s="9" t="s">
        <v>8322</v>
      </c>
      <c r="S3849" t="s">
        <v>8323</v>
      </c>
      <c r="T3849" s="13">
        <f t="shared" si="303"/>
        <v>42159.224432870367</v>
      </c>
      <c r="U3849" s="13">
        <f t="shared" si="304"/>
        <v>42204.224432870367</v>
      </c>
    </row>
    <row r="3850" spans="1:21" ht="43.5" x14ac:dyDescent="0.3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>
        <f t="shared" si="300"/>
        <v>16.376923076923077</v>
      </c>
      <c r="P3850">
        <f t="shared" si="301"/>
        <v>17</v>
      </c>
      <c r="Q3850" s="16">
        <f t="shared" si="302"/>
        <v>49.511627906976742</v>
      </c>
      <c r="R3850" s="9" t="s">
        <v>8322</v>
      </c>
      <c r="S3850" t="s">
        <v>8323</v>
      </c>
      <c r="T3850" s="13">
        <f t="shared" si="303"/>
        <v>42265.817002314812</v>
      </c>
      <c r="U3850" s="13">
        <f t="shared" si="304"/>
        <v>42295.817002314812</v>
      </c>
    </row>
    <row r="3851" spans="1:21" ht="58" x14ac:dyDescent="0.3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>
        <f t="shared" si="300"/>
        <v>7.043333333333333</v>
      </c>
      <c r="P3851">
        <f t="shared" si="301"/>
        <v>8</v>
      </c>
      <c r="Q3851" s="16">
        <f t="shared" si="302"/>
        <v>75.464285714285708</v>
      </c>
      <c r="R3851" s="9" t="s">
        <v>8322</v>
      </c>
      <c r="S3851" t="s">
        <v>8323</v>
      </c>
      <c r="T3851" s="13">
        <f t="shared" si="303"/>
        <v>42136.767175925925</v>
      </c>
      <c r="U3851" s="13">
        <f t="shared" si="304"/>
        <v>42166.767175925925</v>
      </c>
    </row>
    <row r="3852" spans="1:21" ht="29" x14ac:dyDescent="0.3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>
        <f t="shared" si="300"/>
        <v>3.8</v>
      </c>
      <c r="P3852">
        <f t="shared" si="301"/>
        <v>4</v>
      </c>
      <c r="Q3852" s="16">
        <f t="shared" si="302"/>
        <v>9.5</v>
      </c>
      <c r="R3852" s="9" t="s">
        <v>8322</v>
      </c>
      <c r="S3852" t="s">
        <v>8323</v>
      </c>
      <c r="T3852" s="13">
        <f t="shared" si="303"/>
        <v>41975.124340277776</v>
      </c>
      <c r="U3852" s="13">
        <f t="shared" si="304"/>
        <v>42005.124340277776</v>
      </c>
    </row>
    <row r="3853" spans="1:21" ht="43.5" x14ac:dyDescent="0.3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>
        <f t="shared" si="300"/>
        <v>34.08</v>
      </c>
      <c r="P3853">
        <f t="shared" si="301"/>
        <v>35</v>
      </c>
      <c r="Q3853" s="16">
        <f t="shared" si="302"/>
        <v>35.5</v>
      </c>
      <c r="R3853" s="9" t="s">
        <v>8322</v>
      </c>
      <c r="S3853" t="s">
        <v>8323</v>
      </c>
      <c r="T3853" s="13">
        <f t="shared" si="303"/>
        <v>42172.439571759256</v>
      </c>
      <c r="U3853" s="13">
        <f t="shared" si="304"/>
        <v>42202.439571759256</v>
      </c>
    </row>
    <row r="3854" spans="1:21" ht="43.5" x14ac:dyDescent="0.3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>
        <f t="shared" si="300"/>
        <v>0.2</v>
      </c>
      <c r="P3854">
        <f t="shared" si="301"/>
        <v>1</v>
      </c>
      <c r="Q3854" s="16">
        <f t="shared" si="302"/>
        <v>10</v>
      </c>
      <c r="R3854" s="9" t="s">
        <v>8322</v>
      </c>
      <c r="S3854" t="s">
        <v>8323</v>
      </c>
      <c r="T3854" s="13">
        <f t="shared" si="303"/>
        <v>42065.190694444449</v>
      </c>
      <c r="U3854" s="13">
        <f t="shared" si="304"/>
        <v>42090.149027777778</v>
      </c>
    </row>
    <row r="3855" spans="1:21" ht="43.5" x14ac:dyDescent="0.3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>
        <f t="shared" si="300"/>
        <v>2.5999999999999999E-2</v>
      </c>
      <c r="P3855">
        <f t="shared" si="301"/>
        <v>1</v>
      </c>
      <c r="Q3855" s="16">
        <f t="shared" si="302"/>
        <v>13</v>
      </c>
      <c r="R3855" s="9" t="s">
        <v>8322</v>
      </c>
      <c r="S3855" t="s">
        <v>8323</v>
      </c>
      <c r="T3855" s="13">
        <f t="shared" si="303"/>
        <v>41848.84002314815</v>
      </c>
      <c r="U3855" s="13">
        <f t="shared" si="304"/>
        <v>41883.84002314815</v>
      </c>
    </row>
    <row r="3856" spans="1:21" ht="29" x14ac:dyDescent="0.3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>
        <f t="shared" si="300"/>
        <v>16.254545454545454</v>
      </c>
      <c r="P3856">
        <f t="shared" si="301"/>
        <v>17</v>
      </c>
      <c r="Q3856" s="16">
        <f t="shared" si="302"/>
        <v>89.4</v>
      </c>
      <c r="R3856" s="9" t="s">
        <v>8322</v>
      </c>
      <c r="S3856" t="s">
        <v>8323</v>
      </c>
      <c r="T3856" s="13">
        <f t="shared" si="303"/>
        <v>42103.884930555556</v>
      </c>
      <c r="U3856" s="13">
        <f t="shared" si="304"/>
        <v>42133.884930555556</v>
      </c>
    </row>
    <row r="3857" spans="1:21" ht="58" x14ac:dyDescent="0.3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>
        <f t="shared" si="300"/>
        <v>2.5</v>
      </c>
      <c r="P3857">
        <f t="shared" si="301"/>
        <v>3</v>
      </c>
      <c r="Q3857" s="16">
        <f t="shared" si="302"/>
        <v>25</v>
      </c>
      <c r="R3857" s="9" t="s">
        <v>8322</v>
      </c>
      <c r="S3857" t="s">
        <v>8323</v>
      </c>
      <c r="T3857" s="13">
        <f t="shared" si="303"/>
        <v>42059.970729166671</v>
      </c>
      <c r="U3857" s="13">
        <f t="shared" si="304"/>
        <v>42089.929062499999</v>
      </c>
    </row>
    <row r="3858" spans="1:21" ht="58" x14ac:dyDescent="0.3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>
        <f t="shared" si="300"/>
        <v>0.02</v>
      </c>
      <c r="P3858">
        <f t="shared" si="301"/>
        <v>1</v>
      </c>
      <c r="Q3858" s="16">
        <f t="shared" si="302"/>
        <v>1</v>
      </c>
      <c r="R3858" s="9" t="s">
        <v>8322</v>
      </c>
      <c r="S3858" t="s">
        <v>8323</v>
      </c>
      <c r="T3858" s="13">
        <f t="shared" si="303"/>
        <v>42041.743090277778</v>
      </c>
      <c r="U3858" s="13">
        <f t="shared" si="304"/>
        <v>42071.701423611114</v>
      </c>
    </row>
    <row r="3859" spans="1:21" ht="43.5" x14ac:dyDescent="0.3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>
        <f t="shared" si="300"/>
        <v>5.2</v>
      </c>
      <c r="P3859">
        <f t="shared" si="301"/>
        <v>6</v>
      </c>
      <c r="Q3859" s="16">
        <f t="shared" si="302"/>
        <v>65</v>
      </c>
      <c r="R3859" s="9" t="s">
        <v>8322</v>
      </c>
      <c r="S3859" t="s">
        <v>8323</v>
      </c>
      <c r="T3859" s="13">
        <f t="shared" si="303"/>
        <v>41829.73715277778</v>
      </c>
      <c r="U3859" s="13">
        <f t="shared" si="304"/>
        <v>41852.716666666667</v>
      </c>
    </row>
    <row r="3860" spans="1:21" ht="58" x14ac:dyDescent="0.3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>
        <f t="shared" si="300"/>
        <v>2</v>
      </c>
      <c r="P3860">
        <f t="shared" si="301"/>
        <v>2</v>
      </c>
      <c r="Q3860" s="16">
        <f t="shared" si="302"/>
        <v>10</v>
      </c>
      <c r="R3860" s="9" t="s">
        <v>8322</v>
      </c>
      <c r="S3860" t="s">
        <v>8323</v>
      </c>
      <c r="T3860" s="13">
        <f t="shared" si="303"/>
        <v>42128.431064814817</v>
      </c>
      <c r="U3860" s="13">
        <f t="shared" si="304"/>
        <v>42146.875</v>
      </c>
    </row>
    <row r="3861" spans="1:21" ht="43.5" x14ac:dyDescent="0.3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>
        <f t="shared" si="300"/>
        <v>0.04</v>
      </c>
      <c r="P3861">
        <f t="shared" si="301"/>
        <v>1</v>
      </c>
      <c r="Q3861" s="16">
        <f t="shared" si="302"/>
        <v>1</v>
      </c>
      <c r="R3861" s="9" t="s">
        <v>8322</v>
      </c>
      <c r="S3861" t="s">
        <v>8323</v>
      </c>
      <c r="T3861" s="13">
        <f t="shared" si="303"/>
        <v>41789.893599537041</v>
      </c>
      <c r="U3861" s="13">
        <f t="shared" si="304"/>
        <v>41815.875</v>
      </c>
    </row>
    <row r="3862" spans="1:21" ht="58" x14ac:dyDescent="0.3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>
        <f t="shared" si="300"/>
        <v>17.666666666666668</v>
      </c>
      <c r="P3862">
        <f t="shared" si="301"/>
        <v>18</v>
      </c>
      <c r="Q3862" s="16">
        <f t="shared" si="302"/>
        <v>81.538461538461533</v>
      </c>
      <c r="R3862" s="9" t="s">
        <v>8322</v>
      </c>
      <c r="S3862" t="s">
        <v>8323</v>
      </c>
      <c r="T3862" s="13">
        <f t="shared" si="303"/>
        <v>41833.660995370366</v>
      </c>
      <c r="U3862" s="13">
        <f t="shared" si="304"/>
        <v>41863.660995370366</v>
      </c>
    </row>
    <row r="3863" spans="1:21" x14ac:dyDescent="0.3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>
        <f t="shared" si="300"/>
        <v>5</v>
      </c>
      <c r="P3863">
        <f t="shared" si="301"/>
        <v>5</v>
      </c>
      <c r="Q3863" s="16">
        <f t="shared" si="302"/>
        <v>100</v>
      </c>
      <c r="R3863" s="9" t="s">
        <v>8322</v>
      </c>
      <c r="S3863" t="s">
        <v>8323</v>
      </c>
      <c r="T3863" s="13">
        <f t="shared" si="303"/>
        <v>41914.590011574073</v>
      </c>
      <c r="U3863" s="13">
        <f t="shared" si="304"/>
        <v>41955.907638888893</v>
      </c>
    </row>
    <row r="3864" spans="1:21" ht="29" x14ac:dyDescent="0.3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>
        <f t="shared" si="300"/>
        <v>1.3333333333333334E-2</v>
      </c>
      <c r="P3864">
        <f t="shared" si="301"/>
        <v>1</v>
      </c>
      <c r="Q3864" s="16">
        <f t="shared" si="302"/>
        <v>1</v>
      </c>
      <c r="R3864" s="9" t="s">
        <v>8322</v>
      </c>
      <c r="S3864" t="s">
        <v>8323</v>
      </c>
      <c r="T3864" s="13">
        <f t="shared" si="303"/>
        <v>42611.261064814811</v>
      </c>
      <c r="U3864" s="13">
        <f t="shared" si="304"/>
        <v>42625.707638888889</v>
      </c>
    </row>
    <row r="3865" spans="1:21" ht="43.5" x14ac:dyDescent="0.3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>
        <f t="shared" si="300"/>
        <v>0</v>
      </c>
      <c r="P3865">
        <f t="shared" si="301"/>
        <v>0</v>
      </c>
      <c r="Q3865" s="16" t="e">
        <f t="shared" si="302"/>
        <v>#DIV/0!</v>
      </c>
      <c r="R3865" s="9" t="s">
        <v>8322</v>
      </c>
      <c r="S3865" t="s">
        <v>8323</v>
      </c>
      <c r="T3865" s="13">
        <f t="shared" si="303"/>
        <v>42253.633159722223</v>
      </c>
      <c r="U3865" s="13">
        <f t="shared" si="304"/>
        <v>42313.674826388888</v>
      </c>
    </row>
    <row r="3866" spans="1:21" ht="58" x14ac:dyDescent="0.3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>
        <f t="shared" si="300"/>
        <v>1.2</v>
      </c>
      <c r="P3866">
        <f t="shared" si="301"/>
        <v>2</v>
      </c>
      <c r="Q3866" s="16">
        <f t="shared" si="302"/>
        <v>20</v>
      </c>
      <c r="R3866" s="9" t="s">
        <v>8322</v>
      </c>
      <c r="S3866" t="s">
        <v>8323</v>
      </c>
      <c r="T3866" s="13">
        <f t="shared" si="303"/>
        <v>42295.891828703709</v>
      </c>
      <c r="U3866" s="13">
        <f t="shared" si="304"/>
        <v>42325.933495370366</v>
      </c>
    </row>
    <row r="3867" spans="1:21" ht="43.5" x14ac:dyDescent="0.3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>
        <f t="shared" si="300"/>
        <v>26.937422295897225</v>
      </c>
      <c r="P3867">
        <f t="shared" si="301"/>
        <v>27</v>
      </c>
      <c r="Q3867" s="16">
        <f t="shared" si="302"/>
        <v>46.428571428571431</v>
      </c>
      <c r="R3867" s="9" t="s">
        <v>8322</v>
      </c>
      <c r="S3867" t="s">
        <v>8323</v>
      </c>
      <c r="T3867" s="13">
        <f t="shared" si="303"/>
        <v>41841.651597222226</v>
      </c>
      <c r="U3867" s="13">
        <f t="shared" si="304"/>
        <v>41881.229166666664</v>
      </c>
    </row>
    <row r="3868" spans="1:21" ht="29" x14ac:dyDescent="0.3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>
        <f t="shared" si="300"/>
        <v>0.54999999999999993</v>
      </c>
      <c r="P3868">
        <f t="shared" si="301"/>
        <v>1</v>
      </c>
      <c r="Q3868" s="16">
        <f t="shared" si="302"/>
        <v>5.5</v>
      </c>
      <c r="R3868" s="9" t="s">
        <v>8322</v>
      </c>
      <c r="S3868" t="s">
        <v>8323</v>
      </c>
      <c r="T3868" s="13">
        <f t="shared" si="303"/>
        <v>42402.947002314817</v>
      </c>
      <c r="U3868" s="13">
        <f t="shared" si="304"/>
        <v>42452.145138888889</v>
      </c>
    </row>
    <row r="3869" spans="1:21" ht="43.5" x14ac:dyDescent="0.3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>
        <f t="shared" si="300"/>
        <v>12.55</v>
      </c>
      <c r="P3869">
        <f t="shared" si="301"/>
        <v>13</v>
      </c>
      <c r="Q3869" s="16">
        <f t="shared" si="302"/>
        <v>50.2</v>
      </c>
      <c r="R3869" s="9" t="s">
        <v>8322</v>
      </c>
      <c r="S3869" t="s">
        <v>8323</v>
      </c>
      <c r="T3869" s="13">
        <f t="shared" si="303"/>
        <v>42509.814108796301</v>
      </c>
      <c r="U3869" s="13">
        <f t="shared" si="304"/>
        <v>42539.814108796301</v>
      </c>
    </row>
    <row r="3870" spans="1:21" x14ac:dyDescent="0.3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>
        <f t="shared" si="300"/>
        <v>0.2</v>
      </c>
      <c r="P3870">
        <f t="shared" si="301"/>
        <v>1</v>
      </c>
      <c r="Q3870" s="16">
        <f t="shared" si="302"/>
        <v>10</v>
      </c>
      <c r="R3870" s="9" t="s">
        <v>8322</v>
      </c>
      <c r="S3870" t="s">
        <v>8364</v>
      </c>
      <c r="T3870" s="13">
        <f t="shared" si="303"/>
        <v>41865.659780092588</v>
      </c>
      <c r="U3870" s="13">
        <f t="shared" si="304"/>
        <v>41890.659780092588</v>
      </c>
    </row>
    <row r="3871" spans="1:21" ht="29" x14ac:dyDescent="0.3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>
        <f t="shared" si="300"/>
        <v>3.4474868431088401</v>
      </c>
      <c r="P3871">
        <f t="shared" si="301"/>
        <v>4</v>
      </c>
      <c r="Q3871" s="16">
        <f t="shared" si="302"/>
        <v>30.133333333333333</v>
      </c>
      <c r="R3871" s="9" t="s">
        <v>8322</v>
      </c>
      <c r="S3871" t="s">
        <v>8364</v>
      </c>
      <c r="T3871" s="13">
        <f t="shared" si="303"/>
        <v>42047.724444444444</v>
      </c>
      <c r="U3871" s="13">
        <f t="shared" si="304"/>
        <v>42077.132638888885</v>
      </c>
    </row>
    <row r="3872" spans="1:21" ht="58" x14ac:dyDescent="0.3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>
        <f t="shared" si="300"/>
        <v>15</v>
      </c>
      <c r="P3872">
        <f t="shared" si="301"/>
        <v>15</v>
      </c>
      <c r="Q3872" s="16">
        <f t="shared" si="302"/>
        <v>150</v>
      </c>
      <c r="R3872" s="9" t="s">
        <v>8322</v>
      </c>
      <c r="S3872" t="s">
        <v>8364</v>
      </c>
      <c r="T3872" s="13">
        <f t="shared" si="303"/>
        <v>41793.17219907407</v>
      </c>
      <c r="U3872" s="13">
        <f t="shared" si="304"/>
        <v>41823.17219907407</v>
      </c>
    </row>
    <row r="3873" spans="1:21" ht="29" x14ac:dyDescent="0.3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>
        <f t="shared" si="300"/>
        <v>2.666666666666667</v>
      </c>
      <c r="P3873">
        <f t="shared" si="301"/>
        <v>3</v>
      </c>
      <c r="Q3873" s="16">
        <f t="shared" si="302"/>
        <v>13.333333333333334</v>
      </c>
      <c r="R3873" s="9" t="s">
        <v>8322</v>
      </c>
      <c r="S3873" t="s">
        <v>8364</v>
      </c>
      <c r="T3873" s="13">
        <f t="shared" si="303"/>
        <v>42763.780671296292</v>
      </c>
      <c r="U3873" s="13">
        <f t="shared" si="304"/>
        <v>42823.739004629635</v>
      </c>
    </row>
    <row r="3874" spans="1:21" ht="43.5" x14ac:dyDescent="0.3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>
        <f t="shared" si="300"/>
        <v>0</v>
      </c>
      <c r="P3874">
        <f t="shared" si="301"/>
        <v>0</v>
      </c>
      <c r="Q3874" s="16" t="e">
        <f t="shared" si="302"/>
        <v>#DIV/0!</v>
      </c>
      <c r="R3874" s="9" t="s">
        <v>8322</v>
      </c>
      <c r="S3874" t="s">
        <v>8364</v>
      </c>
      <c r="T3874" s="13">
        <f t="shared" si="303"/>
        <v>42180.145787037036</v>
      </c>
      <c r="U3874" s="13">
        <f t="shared" si="304"/>
        <v>42230.145787037036</v>
      </c>
    </row>
    <row r="3875" spans="1:21" ht="43.5" x14ac:dyDescent="0.3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>
        <f t="shared" si="300"/>
        <v>0</v>
      </c>
      <c r="P3875">
        <f t="shared" si="301"/>
        <v>0</v>
      </c>
      <c r="Q3875" s="16" t="e">
        <f t="shared" si="302"/>
        <v>#DIV/0!</v>
      </c>
      <c r="R3875" s="9" t="s">
        <v>8322</v>
      </c>
      <c r="S3875" t="s">
        <v>8364</v>
      </c>
      <c r="T3875" s="13">
        <f t="shared" si="303"/>
        <v>42255.696006944447</v>
      </c>
      <c r="U3875" s="13">
        <f t="shared" si="304"/>
        <v>42285.696006944447</v>
      </c>
    </row>
    <row r="3876" spans="1:21" ht="58" x14ac:dyDescent="0.3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>
        <f t="shared" si="300"/>
        <v>0</v>
      </c>
      <c r="P3876">
        <f t="shared" si="301"/>
        <v>0</v>
      </c>
      <c r="Q3876" s="16" t="e">
        <f t="shared" si="302"/>
        <v>#DIV/0!</v>
      </c>
      <c r="R3876" s="9" t="s">
        <v>8322</v>
      </c>
      <c r="S3876" t="s">
        <v>8364</v>
      </c>
      <c r="T3876" s="13">
        <f t="shared" si="303"/>
        <v>42007.016458333332</v>
      </c>
      <c r="U3876" s="13">
        <f t="shared" si="304"/>
        <v>42028.041666666672</v>
      </c>
    </row>
    <row r="3877" spans="1:21" ht="43.5" x14ac:dyDescent="0.3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>
        <f t="shared" si="300"/>
        <v>0</v>
      </c>
      <c r="P3877">
        <f t="shared" si="301"/>
        <v>0</v>
      </c>
      <c r="Q3877" s="16" t="e">
        <f t="shared" si="302"/>
        <v>#DIV/0!</v>
      </c>
      <c r="R3877" s="9" t="s">
        <v>8322</v>
      </c>
      <c r="S3877" t="s">
        <v>8364</v>
      </c>
      <c r="T3877" s="13">
        <f t="shared" si="303"/>
        <v>42615.346817129626</v>
      </c>
      <c r="U3877" s="13">
        <f t="shared" si="304"/>
        <v>42616.416666666672</v>
      </c>
    </row>
    <row r="3878" spans="1:21" ht="58" x14ac:dyDescent="0.3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>
        <f t="shared" si="300"/>
        <v>52.794871794871788</v>
      </c>
      <c r="P3878">
        <f t="shared" si="301"/>
        <v>53</v>
      </c>
      <c r="Q3878" s="16">
        <f t="shared" si="302"/>
        <v>44.760869565217391</v>
      </c>
      <c r="R3878" s="9" t="s">
        <v>8322</v>
      </c>
      <c r="S3878" t="s">
        <v>8364</v>
      </c>
      <c r="T3878" s="13">
        <f t="shared" si="303"/>
        <v>42372.624166666668</v>
      </c>
      <c r="U3878" s="13">
        <f t="shared" si="304"/>
        <v>42402.624166666668</v>
      </c>
    </row>
    <row r="3879" spans="1:21" ht="43.5" x14ac:dyDescent="0.3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>
        <f t="shared" si="300"/>
        <v>4.9639999999999995</v>
      </c>
      <c r="P3879">
        <f t="shared" si="301"/>
        <v>5</v>
      </c>
      <c r="Q3879" s="16">
        <f t="shared" si="302"/>
        <v>88.642857142857139</v>
      </c>
      <c r="R3879" s="9" t="s">
        <v>8322</v>
      </c>
      <c r="S3879" t="s">
        <v>8364</v>
      </c>
      <c r="T3879" s="13">
        <f t="shared" si="303"/>
        <v>42682.67768518519</v>
      </c>
      <c r="U3879" s="13">
        <f t="shared" si="304"/>
        <v>42712.67768518519</v>
      </c>
    </row>
    <row r="3880" spans="1:21" ht="43.5" x14ac:dyDescent="0.3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>
        <f t="shared" si="300"/>
        <v>5.5555555555555552E-2</v>
      </c>
      <c r="P3880">
        <f t="shared" si="301"/>
        <v>1</v>
      </c>
      <c r="Q3880" s="16">
        <f t="shared" si="302"/>
        <v>10</v>
      </c>
      <c r="R3880" s="9" t="s">
        <v>8322</v>
      </c>
      <c r="S3880" t="s">
        <v>8364</v>
      </c>
      <c r="T3880" s="13">
        <f t="shared" si="303"/>
        <v>42154.818819444445</v>
      </c>
      <c r="U3880" s="13">
        <f t="shared" si="304"/>
        <v>42185.165972222225</v>
      </c>
    </row>
    <row r="3881" spans="1:21" ht="43.5" x14ac:dyDescent="0.3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>
        <f t="shared" si="300"/>
        <v>0</v>
      </c>
      <c r="P3881">
        <f t="shared" si="301"/>
        <v>0</v>
      </c>
      <c r="Q3881" s="16" t="e">
        <f t="shared" si="302"/>
        <v>#DIV/0!</v>
      </c>
      <c r="R3881" s="9" t="s">
        <v>8322</v>
      </c>
      <c r="S3881" t="s">
        <v>8364</v>
      </c>
      <c r="T3881" s="13">
        <f t="shared" si="303"/>
        <v>41999.861064814817</v>
      </c>
      <c r="U3881" s="13">
        <f t="shared" si="304"/>
        <v>42029.861064814817</v>
      </c>
    </row>
    <row r="3882" spans="1:21" ht="43.5" x14ac:dyDescent="0.3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>
        <f t="shared" si="300"/>
        <v>13.066666666666665</v>
      </c>
      <c r="P3882">
        <f t="shared" si="301"/>
        <v>14</v>
      </c>
      <c r="Q3882" s="16">
        <f t="shared" si="302"/>
        <v>57.647058823529413</v>
      </c>
      <c r="R3882" s="9" t="s">
        <v>8322</v>
      </c>
      <c r="S3882" t="s">
        <v>8364</v>
      </c>
      <c r="T3882" s="13">
        <f t="shared" si="303"/>
        <v>41815.815046296295</v>
      </c>
      <c r="U3882" s="13">
        <f t="shared" si="304"/>
        <v>41850.958333333336</v>
      </c>
    </row>
    <row r="3883" spans="1:21" ht="29" x14ac:dyDescent="0.3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>
        <f t="shared" si="300"/>
        <v>5</v>
      </c>
      <c r="P3883">
        <f t="shared" si="301"/>
        <v>5</v>
      </c>
      <c r="Q3883" s="16">
        <f t="shared" si="302"/>
        <v>25</v>
      </c>
      <c r="R3883" s="9" t="s">
        <v>8322</v>
      </c>
      <c r="S3883" t="s">
        <v>8364</v>
      </c>
      <c r="T3883" s="13">
        <f t="shared" si="303"/>
        <v>42756.018506944441</v>
      </c>
      <c r="U3883" s="13">
        <f t="shared" si="304"/>
        <v>42786.018506944441</v>
      </c>
    </row>
    <row r="3884" spans="1:21" ht="43.5" x14ac:dyDescent="0.3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>
        <f t="shared" si="300"/>
        <v>0</v>
      </c>
      <c r="P3884">
        <f t="shared" si="301"/>
        <v>0</v>
      </c>
      <c r="Q3884" s="16" t="e">
        <f t="shared" si="302"/>
        <v>#DIV/0!</v>
      </c>
      <c r="R3884" s="9" t="s">
        <v>8322</v>
      </c>
      <c r="S3884" t="s">
        <v>8364</v>
      </c>
      <c r="T3884" s="13">
        <f t="shared" si="303"/>
        <v>42373.983449074076</v>
      </c>
      <c r="U3884" s="13">
        <f t="shared" si="304"/>
        <v>42400.960416666669</v>
      </c>
    </row>
    <row r="3885" spans="1:21" ht="58" x14ac:dyDescent="0.3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>
        <f t="shared" si="300"/>
        <v>0</v>
      </c>
      <c r="P3885">
        <f t="shared" si="301"/>
        <v>0</v>
      </c>
      <c r="Q3885" s="16" t="e">
        <f t="shared" si="302"/>
        <v>#DIV/0!</v>
      </c>
      <c r="R3885" s="9" t="s">
        <v>8322</v>
      </c>
      <c r="S3885" t="s">
        <v>8364</v>
      </c>
      <c r="T3885" s="13">
        <f t="shared" si="303"/>
        <v>41854.602650462963</v>
      </c>
      <c r="U3885" s="13">
        <f t="shared" si="304"/>
        <v>41884.602650462963</v>
      </c>
    </row>
    <row r="3886" spans="1:21" ht="43.5" x14ac:dyDescent="0.3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>
        <f t="shared" si="300"/>
        <v>0</v>
      </c>
      <c r="P3886">
        <f t="shared" si="301"/>
        <v>0</v>
      </c>
      <c r="Q3886" s="16" t="e">
        <f t="shared" si="302"/>
        <v>#DIV/0!</v>
      </c>
      <c r="R3886" s="9" t="s">
        <v>8322</v>
      </c>
      <c r="S3886" t="s">
        <v>8364</v>
      </c>
      <c r="T3886" s="13">
        <f t="shared" si="303"/>
        <v>42065.791574074072</v>
      </c>
      <c r="U3886" s="13">
        <f t="shared" si="304"/>
        <v>42090.749907407408</v>
      </c>
    </row>
    <row r="3887" spans="1:21" ht="43.5" x14ac:dyDescent="0.3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>
        <f t="shared" si="300"/>
        <v>0</v>
      </c>
      <c r="P3887">
        <f t="shared" si="301"/>
        <v>0</v>
      </c>
      <c r="Q3887" s="16" t="e">
        <f t="shared" si="302"/>
        <v>#DIV/0!</v>
      </c>
      <c r="R3887" s="9" t="s">
        <v>8322</v>
      </c>
      <c r="S3887" t="s">
        <v>8364</v>
      </c>
      <c r="T3887" s="13">
        <f t="shared" si="303"/>
        <v>42469.951284722221</v>
      </c>
      <c r="U3887" s="13">
        <f t="shared" si="304"/>
        <v>42499.951284722221</v>
      </c>
    </row>
    <row r="3888" spans="1:21" x14ac:dyDescent="0.3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>
        <f t="shared" si="300"/>
        <v>0</v>
      </c>
      <c r="P3888">
        <f t="shared" si="301"/>
        <v>0</v>
      </c>
      <c r="Q3888" s="16" t="e">
        <f t="shared" si="302"/>
        <v>#DIV/0!</v>
      </c>
      <c r="R3888" s="9" t="s">
        <v>8322</v>
      </c>
      <c r="S3888" t="s">
        <v>8364</v>
      </c>
      <c r="T3888" s="13">
        <f t="shared" si="303"/>
        <v>41954.228032407409</v>
      </c>
      <c r="U3888" s="13">
        <f t="shared" si="304"/>
        <v>41984.228032407409</v>
      </c>
    </row>
    <row r="3889" spans="1:21" ht="43.5" x14ac:dyDescent="0.3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>
        <f t="shared" si="300"/>
        <v>1.7500000000000002</v>
      </c>
      <c r="P3889">
        <f t="shared" si="301"/>
        <v>2</v>
      </c>
      <c r="Q3889" s="16">
        <f t="shared" si="302"/>
        <v>17.5</v>
      </c>
      <c r="R3889" s="9" t="s">
        <v>8322</v>
      </c>
      <c r="S3889" t="s">
        <v>8364</v>
      </c>
      <c r="T3889" s="13">
        <f t="shared" si="303"/>
        <v>42079.857974537037</v>
      </c>
      <c r="U3889" s="13">
        <f t="shared" si="304"/>
        <v>42125.916666666672</v>
      </c>
    </row>
    <row r="3890" spans="1:21" ht="58" x14ac:dyDescent="0.3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>
        <f t="shared" si="300"/>
        <v>27.1</v>
      </c>
      <c r="P3890">
        <f t="shared" si="301"/>
        <v>28</v>
      </c>
      <c r="Q3890" s="16">
        <f t="shared" si="302"/>
        <v>38.714285714285715</v>
      </c>
      <c r="R3890" s="9" t="s">
        <v>8322</v>
      </c>
      <c r="S3890" t="s">
        <v>8323</v>
      </c>
      <c r="T3890" s="13">
        <f t="shared" si="303"/>
        <v>42762.545810185184</v>
      </c>
      <c r="U3890" s="13">
        <f t="shared" si="304"/>
        <v>42792.545810185184</v>
      </c>
    </row>
    <row r="3891" spans="1:21" ht="43.5" x14ac:dyDescent="0.3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>
        <f t="shared" si="300"/>
        <v>1.4749999999999999</v>
      </c>
      <c r="P3891">
        <f t="shared" si="301"/>
        <v>2</v>
      </c>
      <c r="Q3891" s="16">
        <f t="shared" si="302"/>
        <v>13.111111111111111</v>
      </c>
      <c r="R3891" s="9" t="s">
        <v>8322</v>
      </c>
      <c r="S3891" t="s">
        <v>8323</v>
      </c>
      <c r="T3891" s="13">
        <f t="shared" si="303"/>
        <v>41977.004976851851</v>
      </c>
      <c r="U3891" s="13">
        <f t="shared" si="304"/>
        <v>42008.976388888885</v>
      </c>
    </row>
    <row r="3892" spans="1:21" ht="43.5" x14ac:dyDescent="0.3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>
        <f t="shared" si="300"/>
        <v>16.826666666666668</v>
      </c>
      <c r="P3892">
        <f t="shared" si="301"/>
        <v>17</v>
      </c>
      <c r="Q3892" s="16">
        <f t="shared" si="302"/>
        <v>315.5</v>
      </c>
      <c r="R3892" s="9" t="s">
        <v>8322</v>
      </c>
      <c r="S3892" t="s">
        <v>8323</v>
      </c>
      <c r="T3892" s="13">
        <f t="shared" si="303"/>
        <v>42171.758611111116</v>
      </c>
      <c r="U3892" s="13">
        <f t="shared" si="304"/>
        <v>42231.758611111116</v>
      </c>
    </row>
    <row r="3893" spans="1:21" ht="29" x14ac:dyDescent="0.3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>
        <f t="shared" si="300"/>
        <v>32.5</v>
      </c>
      <c r="P3893">
        <f t="shared" si="301"/>
        <v>33</v>
      </c>
      <c r="Q3893" s="16">
        <f t="shared" si="302"/>
        <v>37.142857142857146</v>
      </c>
      <c r="R3893" s="9" t="s">
        <v>8322</v>
      </c>
      <c r="S3893" t="s">
        <v>8323</v>
      </c>
      <c r="T3893" s="13">
        <f t="shared" si="303"/>
        <v>42056.1324537037</v>
      </c>
      <c r="U3893" s="13">
        <f t="shared" si="304"/>
        <v>42086.207638888889</v>
      </c>
    </row>
    <row r="3894" spans="1:21" ht="58" x14ac:dyDescent="0.3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>
        <f t="shared" si="300"/>
        <v>0</v>
      </c>
      <c r="P3894">
        <f t="shared" si="301"/>
        <v>0</v>
      </c>
      <c r="Q3894" s="16" t="e">
        <f t="shared" si="302"/>
        <v>#DIV/0!</v>
      </c>
      <c r="R3894" s="9" t="s">
        <v>8322</v>
      </c>
      <c r="S3894" t="s">
        <v>8323</v>
      </c>
      <c r="T3894" s="13">
        <f t="shared" si="303"/>
        <v>41867.652280092596</v>
      </c>
      <c r="U3894" s="13">
        <f t="shared" si="304"/>
        <v>41875.291666666664</v>
      </c>
    </row>
    <row r="3895" spans="1:21" ht="58" x14ac:dyDescent="0.3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>
        <f t="shared" si="300"/>
        <v>21.55</v>
      </c>
      <c r="P3895">
        <f t="shared" si="301"/>
        <v>22</v>
      </c>
      <c r="Q3895" s="16">
        <f t="shared" si="302"/>
        <v>128.27380952380952</v>
      </c>
      <c r="R3895" s="9" t="s">
        <v>8322</v>
      </c>
      <c r="S3895" t="s">
        <v>8323</v>
      </c>
      <c r="T3895" s="13">
        <f t="shared" si="303"/>
        <v>41779.657870370371</v>
      </c>
      <c r="U3895" s="13">
        <f t="shared" si="304"/>
        <v>41821.25</v>
      </c>
    </row>
    <row r="3896" spans="1:21" ht="58" x14ac:dyDescent="0.3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>
        <f t="shared" si="300"/>
        <v>3.4666666666666663</v>
      </c>
      <c r="P3896">
        <f t="shared" si="301"/>
        <v>4</v>
      </c>
      <c r="Q3896" s="16">
        <f t="shared" si="302"/>
        <v>47.272727272727273</v>
      </c>
      <c r="R3896" s="9" t="s">
        <v>8322</v>
      </c>
      <c r="S3896" t="s">
        <v>8323</v>
      </c>
      <c r="T3896" s="13">
        <f t="shared" si="303"/>
        <v>42679.958472222221</v>
      </c>
      <c r="U3896" s="13">
        <f t="shared" si="304"/>
        <v>42710.207638888889</v>
      </c>
    </row>
    <row r="3897" spans="1:21" ht="58" x14ac:dyDescent="0.3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>
        <f t="shared" si="300"/>
        <v>5</v>
      </c>
      <c r="P3897">
        <f t="shared" si="301"/>
        <v>5</v>
      </c>
      <c r="Q3897" s="16">
        <f t="shared" si="302"/>
        <v>50</v>
      </c>
      <c r="R3897" s="9" t="s">
        <v>8322</v>
      </c>
      <c r="S3897" t="s">
        <v>8323</v>
      </c>
      <c r="T3897" s="13">
        <f t="shared" si="303"/>
        <v>42032.250208333338</v>
      </c>
      <c r="U3897" s="13">
        <f t="shared" si="304"/>
        <v>42063.250208333338</v>
      </c>
    </row>
    <row r="3898" spans="1:21" ht="43.5" x14ac:dyDescent="0.3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>
        <f t="shared" si="300"/>
        <v>10.625</v>
      </c>
      <c r="P3898">
        <f t="shared" si="301"/>
        <v>11</v>
      </c>
      <c r="Q3898" s="16">
        <f t="shared" si="302"/>
        <v>42.5</v>
      </c>
      <c r="R3898" s="9" t="s">
        <v>8322</v>
      </c>
      <c r="S3898" t="s">
        <v>8323</v>
      </c>
      <c r="T3898" s="13">
        <f t="shared" si="303"/>
        <v>41793.191875000004</v>
      </c>
      <c r="U3898" s="13">
        <f t="shared" si="304"/>
        <v>41807.191875000004</v>
      </c>
    </row>
    <row r="3899" spans="1:21" ht="43.5" x14ac:dyDescent="0.3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>
        <f t="shared" si="300"/>
        <v>17.599999999999998</v>
      </c>
      <c r="P3899">
        <f t="shared" si="301"/>
        <v>18</v>
      </c>
      <c r="Q3899" s="16">
        <f t="shared" si="302"/>
        <v>44</v>
      </c>
      <c r="R3899" s="9" t="s">
        <v>8322</v>
      </c>
      <c r="S3899" t="s">
        <v>8323</v>
      </c>
      <c r="T3899" s="13">
        <f t="shared" si="303"/>
        <v>41982.87364583333</v>
      </c>
      <c r="U3899" s="13">
        <f t="shared" si="304"/>
        <v>42012.87364583333</v>
      </c>
    </row>
    <row r="3900" spans="1:21" ht="58" x14ac:dyDescent="0.3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>
        <f t="shared" si="300"/>
        <v>32.56</v>
      </c>
      <c r="P3900">
        <f t="shared" si="301"/>
        <v>33</v>
      </c>
      <c r="Q3900" s="16">
        <f t="shared" si="302"/>
        <v>50.875</v>
      </c>
      <c r="R3900" s="9" t="s">
        <v>8322</v>
      </c>
      <c r="S3900" t="s">
        <v>8323</v>
      </c>
      <c r="T3900" s="13">
        <f t="shared" si="303"/>
        <v>42193.482291666667</v>
      </c>
      <c r="U3900" s="13">
        <f t="shared" si="304"/>
        <v>42233.666666666672</v>
      </c>
    </row>
    <row r="3901" spans="1:21" ht="43.5" x14ac:dyDescent="0.3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>
        <f t="shared" si="300"/>
        <v>1.25</v>
      </c>
      <c r="P3901">
        <f t="shared" si="301"/>
        <v>2</v>
      </c>
      <c r="Q3901" s="16">
        <f t="shared" si="302"/>
        <v>62.5</v>
      </c>
      <c r="R3901" s="9" t="s">
        <v>8322</v>
      </c>
      <c r="S3901" t="s">
        <v>8323</v>
      </c>
      <c r="T3901" s="13">
        <f t="shared" si="303"/>
        <v>41843.775011574071</v>
      </c>
      <c r="U3901" s="13">
        <f t="shared" si="304"/>
        <v>41863.775011574071</v>
      </c>
    </row>
    <row r="3902" spans="1:21" ht="43.5" x14ac:dyDescent="0.3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>
        <f t="shared" si="300"/>
        <v>5.4</v>
      </c>
      <c r="P3902">
        <f t="shared" si="301"/>
        <v>6</v>
      </c>
      <c r="Q3902" s="16">
        <f t="shared" si="302"/>
        <v>27</v>
      </c>
      <c r="R3902" s="9" t="s">
        <v>8322</v>
      </c>
      <c r="S3902" t="s">
        <v>8323</v>
      </c>
      <c r="T3902" s="13">
        <f t="shared" si="303"/>
        <v>42136.092488425929</v>
      </c>
      <c r="U3902" s="13">
        <f t="shared" si="304"/>
        <v>42166.092488425929</v>
      </c>
    </row>
    <row r="3903" spans="1:21" ht="43.5" x14ac:dyDescent="0.3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>
        <f t="shared" si="300"/>
        <v>0.83333333333333337</v>
      </c>
      <c r="P3903">
        <f t="shared" si="301"/>
        <v>1</v>
      </c>
      <c r="Q3903" s="16">
        <f t="shared" si="302"/>
        <v>25</v>
      </c>
      <c r="R3903" s="9" t="s">
        <v>8322</v>
      </c>
      <c r="S3903" t="s">
        <v>8323</v>
      </c>
      <c r="T3903" s="13">
        <f t="shared" si="303"/>
        <v>42317.826377314821</v>
      </c>
      <c r="U3903" s="13">
        <f t="shared" si="304"/>
        <v>42357.826377314821</v>
      </c>
    </row>
    <row r="3904" spans="1:21" ht="43.5" x14ac:dyDescent="0.3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>
        <f t="shared" si="300"/>
        <v>48.833333333333336</v>
      </c>
      <c r="P3904">
        <f t="shared" si="301"/>
        <v>49</v>
      </c>
      <c r="Q3904" s="16">
        <f t="shared" si="302"/>
        <v>47.258064516129032</v>
      </c>
      <c r="R3904" s="9" t="s">
        <v>8322</v>
      </c>
      <c r="S3904" t="s">
        <v>8323</v>
      </c>
      <c r="T3904" s="13">
        <f t="shared" si="303"/>
        <v>42663.468078703707</v>
      </c>
      <c r="U3904" s="13">
        <f t="shared" si="304"/>
        <v>42688.509745370371</v>
      </c>
    </row>
    <row r="3905" spans="1:21" ht="58" x14ac:dyDescent="0.3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>
        <f t="shared" si="300"/>
        <v>0</v>
      </c>
      <c r="P3905">
        <f t="shared" si="301"/>
        <v>0</v>
      </c>
      <c r="Q3905" s="16" t="e">
        <f t="shared" si="302"/>
        <v>#DIV/0!</v>
      </c>
      <c r="R3905" s="9" t="s">
        <v>8322</v>
      </c>
      <c r="S3905" t="s">
        <v>8323</v>
      </c>
      <c r="T3905" s="13">
        <f t="shared" si="303"/>
        <v>42186.01116898148</v>
      </c>
      <c r="U3905" s="13">
        <f t="shared" si="304"/>
        <v>42230.818055555559</v>
      </c>
    </row>
    <row r="3906" spans="1:21" ht="29" x14ac:dyDescent="0.3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>
        <f t="shared" si="300"/>
        <v>0.03</v>
      </c>
      <c r="P3906">
        <f t="shared" si="301"/>
        <v>1</v>
      </c>
      <c r="Q3906" s="16">
        <f t="shared" si="302"/>
        <v>1.5</v>
      </c>
      <c r="R3906" s="9" t="s">
        <v>8322</v>
      </c>
      <c r="S3906" t="s">
        <v>8323</v>
      </c>
      <c r="T3906" s="13">
        <f t="shared" si="303"/>
        <v>42095.229166666672</v>
      </c>
      <c r="U3906" s="13">
        <f t="shared" si="304"/>
        <v>42109.211111111115</v>
      </c>
    </row>
    <row r="3907" spans="1:21" ht="43.5" x14ac:dyDescent="0.3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>
        <f t="shared" ref="O3907:O3970" si="305">((E3907)/(D3907))*100</f>
        <v>11.533333333333333</v>
      </c>
      <c r="P3907">
        <f t="shared" ref="P3907:P3970" si="306">ROUNDUP(O3907,0)</f>
        <v>12</v>
      </c>
      <c r="Q3907" s="16">
        <f t="shared" ref="Q3907:Q3970" si="307">E3907/L3907</f>
        <v>24.714285714285715</v>
      </c>
      <c r="R3907" s="9" t="s">
        <v>8322</v>
      </c>
      <c r="S3907" t="s">
        <v>8323</v>
      </c>
      <c r="T3907" s="13">
        <f t="shared" ref="T3907:T3970" si="308">(((J3907/60)/60)/24)+DATE(1970,1,1)</f>
        <v>42124.623877314814</v>
      </c>
      <c r="U3907" s="13">
        <f t="shared" ref="U3907:U3970" si="309">(((I3907/60)/60)/24)+DATE(1970,1,1)</f>
        <v>42166.958333333328</v>
      </c>
    </row>
    <row r="3908" spans="1:21" ht="43.5" x14ac:dyDescent="0.3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>
        <f t="shared" si="305"/>
        <v>67.333333333333329</v>
      </c>
      <c r="P3908">
        <f t="shared" si="306"/>
        <v>68</v>
      </c>
      <c r="Q3908" s="16">
        <f t="shared" si="307"/>
        <v>63.125</v>
      </c>
      <c r="R3908" s="9" t="s">
        <v>8322</v>
      </c>
      <c r="S3908" t="s">
        <v>8323</v>
      </c>
      <c r="T3908" s="13">
        <f t="shared" si="308"/>
        <v>42143.917743055557</v>
      </c>
      <c r="U3908" s="13">
        <f t="shared" si="309"/>
        <v>42181.559027777781</v>
      </c>
    </row>
    <row r="3909" spans="1:21" ht="43.5" x14ac:dyDescent="0.3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>
        <f t="shared" si="305"/>
        <v>15.299999999999999</v>
      </c>
      <c r="P3909">
        <f t="shared" si="306"/>
        <v>16</v>
      </c>
      <c r="Q3909" s="16">
        <f t="shared" si="307"/>
        <v>38.25</v>
      </c>
      <c r="R3909" s="9" t="s">
        <v>8322</v>
      </c>
      <c r="S3909" t="s">
        <v>8323</v>
      </c>
      <c r="T3909" s="13">
        <f t="shared" si="308"/>
        <v>41906.819513888891</v>
      </c>
      <c r="U3909" s="13">
        <f t="shared" si="309"/>
        <v>41938.838888888888</v>
      </c>
    </row>
    <row r="3910" spans="1:21" ht="58" x14ac:dyDescent="0.3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>
        <f t="shared" si="305"/>
        <v>8.6666666666666679</v>
      </c>
      <c r="P3910">
        <f t="shared" si="306"/>
        <v>9</v>
      </c>
      <c r="Q3910" s="16">
        <f t="shared" si="307"/>
        <v>16.25</v>
      </c>
      <c r="R3910" s="9" t="s">
        <v>8322</v>
      </c>
      <c r="S3910" t="s">
        <v>8323</v>
      </c>
      <c r="T3910" s="13">
        <f t="shared" si="308"/>
        <v>41834.135370370372</v>
      </c>
      <c r="U3910" s="13">
        <f t="shared" si="309"/>
        <v>41849.135370370372</v>
      </c>
    </row>
    <row r="3911" spans="1:21" ht="43.5" x14ac:dyDescent="0.3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>
        <f t="shared" si="305"/>
        <v>0.22499999999999998</v>
      </c>
      <c r="P3911">
        <f t="shared" si="306"/>
        <v>1</v>
      </c>
      <c r="Q3911" s="16">
        <f t="shared" si="307"/>
        <v>33.75</v>
      </c>
      <c r="R3911" s="9" t="s">
        <v>8322</v>
      </c>
      <c r="S3911" t="s">
        <v>8323</v>
      </c>
      <c r="T3911" s="13">
        <f t="shared" si="308"/>
        <v>41863.359282407408</v>
      </c>
      <c r="U3911" s="13">
        <f t="shared" si="309"/>
        <v>41893.359282407408</v>
      </c>
    </row>
    <row r="3912" spans="1:21" ht="43.5" x14ac:dyDescent="0.3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>
        <f t="shared" si="305"/>
        <v>3.0833333333333335</v>
      </c>
      <c r="P3912">
        <f t="shared" si="306"/>
        <v>4</v>
      </c>
      <c r="Q3912" s="16">
        <f t="shared" si="307"/>
        <v>61.666666666666664</v>
      </c>
      <c r="R3912" s="9" t="s">
        <v>8322</v>
      </c>
      <c r="S3912" t="s">
        <v>8323</v>
      </c>
      <c r="T3912" s="13">
        <f t="shared" si="308"/>
        <v>42224.756909722222</v>
      </c>
      <c r="U3912" s="13">
        <f t="shared" si="309"/>
        <v>42254.756909722222</v>
      </c>
    </row>
    <row r="3913" spans="1:21" ht="43.5" x14ac:dyDescent="0.3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>
        <f t="shared" si="305"/>
        <v>37.412500000000001</v>
      </c>
      <c r="P3913">
        <f t="shared" si="306"/>
        <v>38</v>
      </c>
      <c r="Q3913" s="16">
        <f t="shared" si="307"/>
        <v>83.138888888888886</v>
      </c>
      <c r="R3913" s="9" t="s">
        <v>8322</v>
      </c>
      <c r="S3913" t="s">
        <v>8323</v>
      </c>
      <c r="T3913" s="13">
        <f t="shared" si="308"/>
        <v>41939.8122337963</v>
      </c>
      <c r="U3913" s="13">
        <f t="shared" si="309"/>
        <v>41969.853900462964</v>
      </c>
    </row>
    <row r="3914" spans="1:21" ht="43.5" x14ac:dyDescent="0.3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>
        <f t="shared" si="305"/>
        <v>6.6666666666666671E-3</v>
      </c>
      <c r="P3914">
        <f t="shared" si="306"/>
        <v>1</v>
      </c>
      <c r="Q3914" s="16">
        <f t="shared" si="307"/>
        <v>1</v>
      </c>
      <c r="R3914" s="9" t="s">
        <v>8322</v>
      </c>
      <c r="S3914" t="s">
        <v>8323</v>
      </c>
      <c r="T3914" s="13">
        <f t="shared" si="308"/>
        <v>42059.270023148143</v>
      </c>
      <c r="U3914" s="13">
        <f t="shared" si="309"/>
        <v>42119.190972222219</v>
      </c>
    </row>
    <row r="3915" spans="1:21" ht="43.5" x14ac:dyDescent="0.3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>
        <f t="shared" si="305"/>
        <v>10</v>
      </c>
      <c r="P3915">
        <f t="shared" si="306"/>
        <v>10</v>
      </c>
      <c r="Q3915" s="16">
        <f t="shared" si="307"/>
        <v>142.85714285714286</v>
      </c>
      <c r="R3915" s="9" t="s">
        <v>8322</v>
      </c>
      <c r="S3915" t="s">
        <v>8323</v>
      </c>
      <c r="T3915" s="13">
        <f t="shared" si="308"/>
        <v>42308.211215277777</v>
      </c>
      <c r="U3915" s="13">
        <f t="shared" si="309"/>
        <v>42338.252881944441</v>
      </c>
    </row>
    <row r="3916" spans="1:21" ht="43.5" x14ac:dyDescent="0.3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>
        <f t="shared" si="305"/>
        <v>36.36</v>
      </c>
      <c r="P3916">
        <f t="shared" si="306"/>
        <v>37</v>
      </c>
      <c r="Q3916" s="16">
        <f t="shared" si="307"/>
        <v>33.666666666666664</v>
      </c>
      <c r="R3916" s="9" t="s">
        <v>8322</v>
      </c>
      <c r="S3916" t="s">
        <v>8323</v>
      </c>
      <c r="T3916" s="13">
        <f t="shared" si="308"/>
        <v>42114.818935185183</v>
      </c>
      <c r="U3916" s="13">
        <f t="shared" si="309"/>
        <v>42134.957638888889</v>
      </c>
    </row>
    <row r="3917" spans="1:21" ht="43.5" x14ac:dyDescent="0.3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>
        <f t="shared" si="305"/>
        <v>0.33333333333333337</v>
      </c>
      <c r="P3917">
        <f t="shared" si="306"/>
        <v>1</v>
      </c>
      <c r="Q3917" s="16">
        <f t="shared" si="307"/>
        <v>5</v>
      </c>
      <c r="R3917" s="9" t="s">
        <v>8322</v>
      </c>
      <c r="S3917" t="s">
        <v>8323</v>
      </c>
      <c r="T3917" s="13">
        <f t="shared" si="308"/>
        <v>42492.98505787037</v>
      </c>
      <c r="U3917" s="13">
        <f t="shared" si="309"/>
        <v>42522.98505787037</v>
      </c>
    </row>
    <row r="3918" spans="1:21" ht="43.5" x14ac:dyDescent="0.3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>
        <f t="shared" si="305"/>
        <v>0</v>
      </c>
      <c r="P3918">
        <f t="shared" si="306"/>
        <v>0</v>
      </c>
      <c r="Q3918" s="16" t="e">
        <f t="shared" si="307"/>
        <v>#DIV/0!</v>
      </c>
      <c r="R3918" s="9" t="s">
        <v>8322</v>
      </c>
      <c r="S3918" t="s">
        <v>8323</v>
      </c>
      <c r="T3918" s="13">
        <f t="shared" si="308"/>
        <v>42494.471666666665</v>
      </c>
      <c r="U3918" s="13">
        <f t="shared" si="309"/>
        <v>42524.471666666665</v>
      </c>
    </row>
    <row r="3919" spans="1:21" ht="43.5" x14ac:dyDescent="0.3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>
        <f t="shared" si="305"/>
        <v>0.2857142857142857</v>
      </c>
      <c r="P3919">
        <f t="shared" si="306"/>
        <v>1</v>
      </c>
      <c r="Q3919" s="16">
        <f t="shared" si="307"/>
        <v>10</v>
      </c>
      <c r="R3919" s="9" t="s">
        <v>8322</v>
      </c>
      <c r="S3919" t="s">
        <v>8323</v>
      </c>
      <c r="T3919" s="13">
        <f t="shared" si="308"/>
        <v>41863.527326388888</v>
      </c>
      <c r="U3919" s="13">
        <f t="shared" si="309"/>
        <v>41893.527326388888</v>
      </c>
    </row>
    <row r="3920" spans="1:21" ht="58" x14ac:dyDescent="0.3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>
        <f t="shared" si="305"/>
        <v>0.2</v>
      </c>
      <c r="P3920">
        <f t="shared" si="306"/>
        <v>1</v>
      </c>
      <c r="Q3920" s="16">
        <f t="shared" si="307"/>
        <v>40</v>
      </c>
      <c r="R3920" s="9" t="s">
        <v>8322</v>
      </c>
      <c r="S3920" t="s">
        <v>8323</v>
      </c>
      <c r="T3920" s="13">
        <f t="shared" si="308"/>
        <v>41843.664618055554</v>
      </c>
      <c r="U3920" s="13">
        <f t="shared" si="309"/>
        <v>41855.666666666664</v>
      </c>
    </row>
    <row r="3921" spans="1:21" ht="43.5" x14ac:dyDescent="0.3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>
        <f t="shared" si="305"/>
        <v>1.7999999999999998</v>
      </c>
      <c r="P3921">
        <f t="shared" si="306"/>
        <v>2</v>
      </c>
      <c r="Q3921" s="16">
        <f t="shared" si="307"/>
        <v>30</v>
      </c>
      <c r="R3921" s="9" t="s">
        <v>8322</v>
      </c>
      <c r="S3921" t="s">
        <v>8323</v>
      </c>
      <c r="T3921" s="13">
        <f t="shared" si="308"/>
        <v>42358.684872685189</v>
      </c>
      <c r="U3921" s="13">
        <f t="shared" si="309"/>
        <v>42387</v>
      </c>
    </row>
    <row r="3922" spans="1:21" ht="43.5" x14ac:dyDescent="0.3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>
        <f t="shared" si="305"/>
        <v>5.4</v>
      </c>
      <c r="P3922">
        <f t="shared" si="306"/>
        <v>6</v>
      </c>
      <c r="Q3922" s="16">
        <f t="shared" si="307"/>
        <v>45</v>
      </c>
      <c r="R3922" s="9" t="s">
        <v>8322</v>
      </c>
      <c r="S3922" t="s">
        <v>8323</v>
      </c>
      <c r="T3922" s="13">
        <f t="shared" si="308"/>
        <v>42657.38726851852</v>
      </c>
      <c r="U3922" s="13">
        <f t="shared" si="309"/>
        <v>42687.428935185191</v>
      </c>
    </row>
    <row r="3923" spans="1:21" ht="43.5" x14ac:dyDescent="0.3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>
        <f t="shared" si="305"/>
        <v>0</v>
      </c>
      <c r="P3923">
        <f t="shared" si="306"/>
        <v>0</v>
      </c>
      <c r="Q3923" s="16" t="e">
        <f t="shared" si="307"/>
        <v>#DIV/0!</v>
      </c>
      <c r="R3923" s="9" t="s">
        <v>8322</v>
      </c>
      <c r="S3923" t="s">
        <v>8323</v>
      </c>
      <c r="T3923" s="13">
        <f t="shared" si="308"/>
        <v>41926.542303240742</v>
      </c>
      <c r="U3923" s="13">
        <f t="shared" si="309"/>
        <v>41938.75</v>
      </c>
    </row>
    <row r="3924" spans="1:21" ht="43.5" x14ac:dyDescent="0.3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>
        <f t="shared" si="305"/>
        <v>8.1333333333333329</v>
      </c>
      <c r="P3924">
        <f t="shared" si="306"/>
        <v>9</v>
      </c>
      <c r="Q3924" s="16">
        <f t="shared" si="307"/>
        <v>10.166666666666666</v>
      </c>
      <c r="R3924" s="9" t="s">
        <v>8322</v>
      </c>
      <c r="S3924" t="s">
        <v>8323</v>
      </c>
      <c r="T3924" s="13">
        <f t="shared" si="308"/>
        <v>42020.768634259264</v>
      </c>
      <c r="U3924" s="13">
        <f t="shared" si="309"/>
        <v>42065.958333333328</v>
      </c>
    </row>
    <row r="3925" spans="1:21" ht="43.5" x14ac:dyDescent="0.3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>
        <f t="shared" si="305"/>
        <v>12.034782608695652</v>
      </c>
      <c r="P3925">
        <f t="shared" si="306"/>
        <v>13</v>
      </c>
      <c r="Q3925" s="16">
        <f t="shared" si="307"/>
        <v>81.411764705882348</v>
      </c>
      <c r="R3925" s="9" t="s">
        <v>8322</v>
      </c>
      <c r="S3925" t="s">
        <v>8323</v>
      </c>
      <c r="T3925" s="13">
        <f t="shared" si="308"/>
        <v>42075.979988425926</v>
      </c>
      <c r="U3925" s="13">
        <f t="shared" si="309"/>
        <v>42103.979988425926</v>
      </c>
    </row>
    <row r="3926" spans="1:21" ht="43.5" x14ac:dyDescent="0.3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>
        <f t="shared" si="305"/>
        <v>15.266666666666667</v>
      </c>
      <c r="P3926">
        <f t="shared" si="306"/>
        <v>16</v>
      </c>
      <c r="Q3926" s="16">
        <f t="shared" si="307"/>
        <v>57.25</v>
      </c>
      <c r="R3926" s="9" t="s">
        <v>8322</v>
      </c>
      <c r="S3926" t="s">
        <v>8323</v>
      </c>
      <c r="T3926" s="13">
        <f t="shared" si="308"/>
        <v>41786.959745370368</v>
      </c>
      <c r="U3926" s="13">
        <f t="shared" si="309"/>
        <v>41816.959745370368</v>
      </c>
    </row>
    <row r="3927" spans="1:21" ht="43.5" x14ac:dyDescent="0.3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>
        <f t="shared" si="305"/>
        <v>10</v>
      </c>
      <c r="P3927">
        <f t="shared" si="306"/>
        <v>10</v>
      </c>
      <c r="Q3927" s="16">
        <f t="shared" si="307"/>
        <v>5</v>
      </c>
      <c r="R3927" s="9" t="s">
        <v>8322</v>
      </c>
      <c r="S3927" t="s">
        <v>8323</v>
      </c>
      <c r="T3927" s="13">
        <f t="shared" si="308"/>
        <v>41820.870821759258</v>
      </c>
      <c r="U3927" s="13">
        <f t="shared" si="309"/>
        <v>41850.870821759258</v>
      </c>
    </row>
    <row r="3928" spans="1:21" ht="29" x14ac:dyDescent="0.3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>
        <f t="shared" si="305"/>
        <v>0.3</v>
      </c>
      <c r="P3928">
        <f t="shared" si="306"/>
        <v>1</v>
      </c>
      <c r="Q3928" s="16">
        <f t="shared" si="307"/>
        <v>15</v>
      </c>
      <c r="R3928" s="9" t="s">
        <v>8322</v>
      </c>
      <c r="S3928" t="s">
        <v>8323</v>
      </c>
      <c r="T3928" s="13">
        <f t="shared" si="308"/>
        <v>41970.085046296299</v>
      </c>
      <c r="U3928" s="13">
        <f t="shared" si="309"/>
        <v>42000.085046296299</v>
      </c>
    </row>
    <row r="3929" spans="1:21" ht="43.5" x14ac:dyDescent="0.3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>
        <f t="shared" si="305"/>
        <v>1</v>
      </c>
      <c r="P3929">
        <f t="shared" si="306"/>
        <v>1</v>
      </c>
      <c r="Q3929" s="16">
        <f t="shared" si="307"/>
        <v>12.5</v>
      </c>
      <c r="R3929" s="9" t="s">
        <v>8322</v>
      </c>
      <c r="S3929" t="s">
        <v>8323</v>
      </c>
      <c r="T3929" s="13">
        <f t="shared" si="308"/>
        <v>41830.267407407409</v>
      </c>
      <c r="U3929" s="13">
        <f t="shared" si="309"/>
        <v>41860.267407407409</v>
      </c>
    </row>
    <row r="3930" spans="1:21" ht="43.5" x14ac:dyDescent="0.3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>
        <f t="shared" si="305"/>
        <v>13.020000000000001</v>
      </c>
      <c r="P3930">
        <f t="shared" si="306"/>
        <v>14</v>
      </c>
      <c r="Q3930" s="16">
        <f t="shared" si="307"/>
        <v>93</v>
      </c>
      <c r="R3930" s="9" t="s">
        <v>8322</v>
      </c>
      <c r="S3930" t="s">
        <v>8323</v>
      </c>
      <c r="T3930" s="13">
        <f t="shared" si="308"/>
        <v>42265.683182870373</v>
      </c>
      <c r="U3930" s="13">
        <f t="shared" si="309"/>
        <v>42293.207638888889</v>
      </c>
    </row>
    <row r="3931" spans="1:21" ht="43.5" x14ac:dyDescent="0.3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>
        <f t="shared" si="305"/>
        <v>2.2650000000000001</v>
      </c>
      <c r="P3931">
        <f t="shared" si="306"/>
        <v>3</v>
      </c>
      <c r="Q3931" s="16">
        <f t="shared" si="307"/>
        <v>32.357142857142854</v>
      </c>
      <c r="R3931" s="9" t="s">
        <v>8322</v>
      </c>
      <c r="S3931" t="s">
        <v>8323</v>
      </c>
      <c r="T3931" s="13">
        <f t="shared" si="308"/>
        <v>42601.827141203699</v>
      </c>
      <c r="U3931" s="13">
        <f t="shared" si="309"/>
        <v>42631.827141203699</v>
      </c>
    </row>
    <row r="3932" spans="1:21" ht="43.5" x14ac:dyDescent="0.3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>
        <f t="shared" si="305"/>
        <v>0</v>
      </c>
      <c r="P3932">
        <f t="shared" si="306"/>
        <v>0</v>
      </c>
      <c r="Q3932" s="16" t="e">
        <f t="shared" si="307"/>
        <v>#DIV/0!</v>
      </c>
      <c r="R3932" s="9" t="s">
        <v>8322</v>
      </c>
      <c r="S3932" t="s">
        <v>8323</v>
      </c>
      <c r="T3932" s="13">
        <f t="shared" si="308"/>
        <v>42433.338749999995</v>
      </c>
      <c r="U3932" s="13">
        <f t="shared" si="309"/>
        <v>42461.25</v>
      </c>
    </row>
    <row r="3933" spans="1:21" ht="43.5" x14ac:dyDescent="0.3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>
        <f t="shared" si="305"/>
        <v>0</v>
      </c>
      <c r="P3933">
        <f t="shared" si="306"/>
        <v>0</v>
      </c>
      <c r="Q3933" s="16" t="e">
        <f t="shared" si="307"/>
        <v>#DIV/0!</v>
      </c>
      <c r="R3933" s="9" t="s">
        <v>8322</v>
      </c>
      <c r="S3933" t="s">
        <v>8323</v>
      </c>
      <c r="T3933" s="13">
        <f t="shared" si="308"/>
        <v>42228.151701388888</v>
      </c>
      <c r="U3933" s="13">
        <f t="shared" si="309"/>
        <v>42253.151701388888</v>
      </c>
    </row>
    <row r="3934" spans="1:21" ht="43.5" x14ac:dyDescent="0.3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>
        <f t="shared" si="305"/>
        <v>8.3333333333333332E-3</v>
      </c>
      <c r="P3934">
        <f t="shared" si="306"/>
        <v>1</v>
      </c>
      <c r="Q3934" s="16">
        <f t="shared" si="307"/>
        <v>1</v>
      </c>
      <c r="R3934" s="9" t="s">
        <v>8322</v>
      </c>
      <c r="S3934" t="s">
        <v>8323</v>
      </c>
      <c r="T3934" s="13">
        <f t="shared" si="308"/>
        <v>42415.168564814812</v>
      </c>
      <c r="U3934" s="13">
        <f t="shared" si="309"/>
        <v>42445.126898148148</v>
      </c>
    </row>
    <row r="3935" spans="1:21" ht="43.5" x14ac:dyDescent="0.3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>
        <f t="shared" si="305"/>
        <v>15.742857142857142</v>
      </c>
      <c r="P3935">
        <f t="shared" si="306"/>
        <v>16</v>
      </c>
      <c r="Q3935" s="16">
        <f t="shared" si="307"/>
        <v>91.833333333333329</v>
      </c>
      <c r="R3935" s="9" t="s">
        <v>8322</v>
      </c>
      <c r="S3935" t="s">
        <v>8323</v>
      </c>
      <c r="T3935" s="13">
        <f t="shared" si="308"/>
        <v>42538.968310185184</v>
      </c>
      <c r="U3935" s="13">
        <f t="shared" si="309"/>
        <v>42568.029861111107</v>
      </c>
    </row>
    <row r="3936" spans="1:21" ht="43.5" x14ac:dyDescent="0.3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>
        <f t="shared" si="305"/>
        <v>11</v>
      </c>
      <c r="P3936">
        <f t="shared" si="306"/>
        <v>11</v>
      </c>
      <c r="Q3936" s="16">
        <f t="shared" si="307"/>
        <v>45.833333333333336</v>
      </c>
      <c r="R3936" s="9" t="s">
        <v>8322</v>
      </c>
      <c r="S3936" t="s">
        <v>8323</v>
      </c>
      <c r="T3936" s="13">
        <f t="shared" si="308"/>
        <v>42233.671747685185</v>
      </c>
      <c r="U3936" s="13">
        <f t="shared" si="309"/>
        <v>42278.541666666672</v>
      </c>
    </row>
    <row r="3937" spans="1:21" ht="58" x14ac:dyDescent="0.3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>
        <f t="shared" si="305"/>
        <v>43.833333333333336</v>
      </c>
      <c r="P3937">
        <f t="shared" si="306"/>
        <v>44</v>
      </c>
      <c r="Q3937" s="16">
        <f t="shared" si="307"/>
        <v>57.173913043478258</v>
      </c>
      <c r="R3937" s="9" t="s">
        <v>8322</v>
      </c>
      <c r="S3937" t="s">
        <v>8323</v>
      </c>
      <c r="T3937" s="13">
        <f t="shared" si="308"/>
        <v>42221.656782407401</v>
      </c>
      <c r="U3937" s="13">
        <f t="shared" si="309"/>
        <v>42281.656782407401</v>
      </c>
    </row>
    <row r="3938" spans="1:21" ht="43.5" x14ac:dyDescent="0.3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>
        <f t="shared" si="305"/>
        <v>0</v>
      </c>
      <c r="P3938">
        <f t="shared" si="306"/>
        <v>0</v>
      </c>
      <c r="Q3938" s="16" t="e">
        <f t="shared" si="307"/>
        <v>#DIV/0!</v>
      </c>
      <c r="R3938" s="9" t="s">
        <v>8322</v>
      </c>
      <c r="S3938" t="s">
        <v>8323</v>
      </c>
      <c r="T3938" s="13">
        <f t="shared" si="308"/>
        <v>42675.262962962966</v>
      </c>
      <c r="U3938" s="13">
        <f t="shared" si="309"/>
        <v>42705.304629629631</v>
      </c>
    </row>
    <row r="3939" spans="1:21" ht="43.5" x14ac:dyDescent="0.3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>
        <f t="shared" si="305"/>
        <v>86.135181975736558</v>
      </c>
      <c r="P3939">
        <f t="shared" si="306"/>
        <v>87</v>
      </c>
      <c r="Q3939" s="16">
        <f t="shared" si="307"/>
        <v>248.5</v>
      </c>
      <c r="R3939" s="9" t="s">
        <v>8322</v>
      </c>
      <c r="S3939" t="s">
        <v>8323</v>
      </c>
      <c r="T3939" s="13">
        <f t="shared" si="308"/>
        <v>42534.631481481483</v>
      </c>
      <c r="U3939" s="13">
        <f t="shared" si="309"/>
        <v>42562.631481481483</v>
      </c>
    </row>
    <row r="3940" spans="1:21" ht="43.5" x14ac:dyDescent="0.3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>
        <f t="shared" si="305"/>
        <v>12.196620583717358</v>
      </c>
      <c r="P3940">
        <f t="shared" si="306"/>
        <v>13</v>
      </c>
      <c r="Q3940" s="16">
        <f t="shared" si="307"/>
        <v>79.400000000000006</v>
      </c>
      <c r="R3940" s="9" t="s">
        <v>8322</v>
      </c>
      <c r="S3940" t="s">
        <v>8323</v>
      </c>
      <c r="T3940" s="13">
        <f t="shared" si="308"/>
        <v>42151.905717592599</v>
      </c>
      <c r="U3940" s="13">
        <f t="shared" si="309"/>
        <v>42182.905717592599</v>
      </c>
    </row>
    <row r="3941" spans="1:21" ht="43.5" x14ac:dyDescent="0.3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>
        <f t="shared" si="305"/>
        <v>0.1</v>
      </c>
      <c r="P3941">
        <f t="shared" si="306"/>
        <v>1</v>
      </c>
      <c r="Q3941" s="16">
        <f t="shared" si="307"/>
        <v>5</v>
      </c>
      <c r="R3941" s="9" t="s">
        <v>8322</v>
      </c>
      <c r="S3941" t="s">
        <v>8323</v>
      </c>
      <c r="T3941" s="13">
        <f t="shared" si="308"/>
        <v>41915.400219907409</v>
      </c>
      <c r="U3941" s="13">
        <f t="shared" si="309"/>
        <v>41919.1875</v>
      </c>
    </row>
    <row r="3942" spans="1:21" ht="43.5" x14ac:dyDescent="0.3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>
        <f t="shared" si="305"/>
        <v>0.22</v>
      </c>
      <c r="P3942">
        <f t="shared" si="306"/>
        <v>1</v>
      </c>
      <c r="Q3942" s="16">
        <f t="shared" si="307"/>
        <v>5.5</v>
      </c>
      <c r="R3942" s="9" t="s">
        <v>8322</v>
      </c>
      <c r="S3942" t="s">
        <v>8323</v>
      </c>
      <c r="T3942" s="13">
        <f t="shared" si="308"/>
        <v>41961.492488425924</v>
      </c>
      <c r="U3942" s="13">
        <f t="shared" si="309"/>
        <v>42006.492488425924</v>
      </c>
    </row>
    <row r="3943" spans="1:21" ht="72.5" x14ac:dyDescent="0.3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>
        <f t="shared" si="305"/>
        <v>0.90909090909090906</v>
      </c>
      <c r="P3943">
        <f t="shared" si="306"/>
        <v>1</v>
      </c>
      <c r="Q3943" s="16">
        <f t="shared" si="307"/>
        <v>25</v>
      </c>
      <c r="R3943" s="9" t="s">
        <v>8322</v>
      </c>
      <c r="S3943" t="s">
        <v>8323</v>
      </c>
      <c r="T3943" s="13">
        <f t="shared" si="308"/>
        <v>41940.587233796294</v>
      </c>
      <c r="U3943" s="13">
        <f t="shared" si="309"/>
        <v>41968.041666666672</v>
      </c>
    </row>
    <row r="3944" spans="1:21" ht="43.5" x14ac:dyDescent="0.3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>
        <f t="shared" si="305"/>
        <v>0</v>
      </c>
      <c r="P3944">
        <f t="shared" si="306"/>
        <v>0</v>
      </c>
      <c r="Q3944" s="16" t="e">
        <f t="shared" si="307"/>
        <v>#DIV/0!</v>
      </c>
      <c r="R3944" s="9" t="s">
        <v>8322</v>
      </c>
      <c r="S3944" t="s">
        <v>8323</v>
      </c>
      <c r="T3944" s="13">
        <f t="shared" si="308"/>
        <v>42111.904097222221</v>
      </c>
      <c r="U3944" s="13">
        <f t="shared" si="309"/>
        <v>42171.904097222221</v>
      </c>
    </row>
    <row r="3945" spans="1:21" ht="43.5" x14ac:dyDescent="0.3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>
        <f t="shared" si="305"/>
        <v>35.64</v>
      </c>
      <c r="P3945">
        <f t="shared" si="306"/>
        <v>36</v>
      </c>
      <c r="Q3945" s="16">
        <f t="shared" si="307"/>
        <v>137.07692307692307</v>
      </c>
      <c r="R3945" s="9" t="s">
        <v>8322</v>
      </c>
      <c r="S3945" t="s">
        <v>8323</v>
      </c>
      <c r="T3945" s="13">
        <f t="shared" si="308"/>
        <v>42279.778564814813</v>
      </c>
      <c r="U3945" s="13">
        <f t="shared" si="309"/>
        <v>42310.701388888891</v>
      </c>
    </row>
    <row r="3946" spans="1:21" ht="58" x14ac:dyDescent="0.3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>
        <f t="shared" si="305"/>
        <v>0</v>
      </c>
      <c r="P3946">
        <f t="shared" si="306"/>
        <v>0</v>
      </c>
      <c r="Q3946" s="16" t="e">
        <f t="shared" si="307"/>
        <v>#DIV/0!</v>
      </c>
      <c r="R3946" s="9" t="s">
        <v>8322</v>
      </c>
      <c r="S3946" t="s">
        <v>8323</v>
      </c>
      <c r="T3946" s="13">
        <f t="shared" si="308"/>
        <v>42213.662905092591</v>
      </c>
      <c r="U3946" s="13">
        <f t="shared" si="309"/>
        <v>42243.662905092591</v>
      </c>
    </row>
    <row r="3947" spans="1:21" ht="43.5" x14ac:dyDescent="0.3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>
        <f t="shared" si="305"/>
        <v>0.25</v>
      </c>
      <c r="P3947">
        <f t="shared" si="306"/>
        <v>1</v>
      </c>
      <c r="Q3947" s="16">
        <f t="shared" si="307"/>
        <v>5</v>
      </c>
      <c r="R3947" s="9" t="s">
        <v>8322</v>
      </c>
      <c r="S3947" t="s">
        <v>8323</v>
      </c>
      <c r="T3947" s="13">
        <f t="shared" si="308"/>
        <v>42109.801712962959</v>
      </c>
      <c r="U3947" s="13">
        <f t="shared" si="309"/>
        <v>42139.801712962959</v>
      </c>
    </row>
    <row r="3948" spans="1:21" ht="29" x14ac:dyDescent="0.3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>
        <f t="shared" si="305"/>
        <v>3.25</v>
      </c>
      <c r="P3948">
        <f t="shared" si="306"/>
        <v>4</v>
      </c>
      <c r="Q3948" s="16">
        <f t="shared" si="307"/>
        <v>39</v>
      </c>
      <c r="R3948" s="9" t="s">
        <v>8322</v>
      </c>
      <c r="S3948" t="s">
        <v>8323</v>
      </c>
      <c r="T3948" s="13">
        <f t="shared" si="308"/>
        <v>42031.833587962959</v>
      </c>
      <c r="U3948" s="13">
        <f t="shared" si="309"/>
        <v>42063.333333333328</v>
      </c>
    </row>
    <row r="3949" spans="1:21" ht="58" x14ac:dyDescent="0.3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>
        <f t="shared" si="305"/>
        <v>3.3666666666666663</v>
      </c>
      <c r="P3949">
        <f t="shared" si="306"/>
        <v>4</v>
      </c>
      <c r="Q3949" s="16">
        <f t="shared" si="307"/>
        <v>50.5</v>
      </c>
      <c r="R3949" s="9" t="s">
        <v>8322</v>
      </c>
      <c r="S3949" t="s">
        <v>8323</v>
      </c>
      <c r="T3949" s="13">
        <f t="shared" si="308"/>
        <v>42615.142870370371</v>
      </c>
      <c r="U3949" s="13">
        <f t="shared" si="309"/>
        <v>42645.142870370371</v>
      </c>
    </row>
    <row r="3950" spans="1:21" ht="43.5" x14ac:dyDescent="0.3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>
        <f t="shared" si="305"/>
        <v>0</v>
      </c>
      <c r="P3950">
        <f t="shared" si="306"/>
        <v>0</v>
      </c>
      <c r="Q3950" s="16" t="e">
        <f t="shared" si="307"/>
        <v>#DIV/0!</v>
      </c>
      <c r="R3950" s="9" t="s">
        <v>8322</v>
      </c>
      <c r="S3950" t="s">
        <v>8323</v>
      </c>
      <c r="T3950" s="13">
        <f t="shared" si="308"/>
        <v>41829.325497685182</v>
      </c>
      <c r="U3950" s="13">
        <f t="shared" si="309"/>
        <v>41889.325497685182</v>
      </c>
    </row>
    <row r="3951" spans="1:21" ht="58" x14ac:dyDescent="0.3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>
        <f t="shared" si="305"/>
        <v>15.770000000000001</v>
      </c>
      <c r="P3951">
        <f t="shared" si="306"/>
        <v>16</v>
      </c>
      <c r="Q3951" s="16">
        <f t="shared" si="307"/>
        <v>49.28125</v>
      </c>
      <c r="R3951" s="9" t="s">
        <v>8322</v>
      </c>
      <c r="S3951" t="s">
        <v>8323</v>
      </c>
      <c r="T3951" s="13">
        <f t="shared" si="308"/>
        <v>42016.120613425926</v>
      </c>
      <c r="U3951" s="13">
        <f t="shared" si="309"/>
        <v>42046.120613425926</v>
      </c>
    </row>
    <row r="3952" spans="1:21" ht="58" x14ac:dyDescent="0.3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>
        <f t="shared" si="305"/>
        <v>0.625</v>
      </c>
      <c r="P3952">
        <f t="shared" si="306"/>
        <v>1</v>
      </c>
      <c r="Q3952" s="16">
        <f t="shared" si="307"/>
        <v>25</v>
      </c>
      <c r="R3952" s="9" t="s">
        <v>8322</v>
      </c>
      <c r="S3952" t="s">
        <v>8323</v>
      </c>
      <c r="T3952" s="13">
        <f t="shared" si="308"/>
        <v>42439.702314814815</v>
      </c>
      <c r="U3952" s="13">
        <f t="shared" si="309"/>
        <v>42468.774305555555</v>
      </c>
    </row>
    <row r="3953" spans="1:21" ht="43.5" x14ac:dyDescent="0.3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>
        <f t="shared" si="305"/>
        <v>5.0000000000000001E-4</v>
      </c>
      <c r="P3953">
        <f t="shared" si="306"/>
        <v>1</v>
      </c>
      <c r="Q3953" s="16">
        <f t="shared" si="307"/>
        <v>1</v>
      </c>
      <c r="R3953" s="9" t="s">
        <v>8322</v>
      </c>
      <c r="S3953" t="s">
        <v>8323</v>
      </c>
      <c r="T3953" s="13">
        <f t="shared" si="308"/>
        <v>42433.825717592597</v>
      </c>
      <c r="U3953" s="13">
        <f t="shared" si="309"/>
        <v>42493.784050925926</v>
      </c>
    </row>
    <row r="3954" spans="1:21" ht="43.5" x14ac:dyDescent="0.3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>
        <f t="shared" si="305"/>
        <v>9.6153846153846159E-2</v>
      </c>
      <c r="P3954">
        <f t="shared" si="306"/>
        <v>1</v>
      </c>
      <c r="Q3954" s="16">
        <f t="shared" si="307"/>
        <v>25</v>
      </c>
      <c r="R3954" s="9" t="s">
        <v>8322</v>
      </c>
      <c r="S3954" t="s">
        <v>8323</v>
      </c>
      <c r="T3954" s="13">
        <f t="shared" si="308"/>
        <v>42243.790393518517</v>
      </c>
      <c r="U3954" s="13">
        <f t="shared" si="309"/>
        <v>42303.790393518517</v>
      </c>
    </row>
    <row r="3955" spans="1:21" ht="43.5" x14ac:dyDescent="0.3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>
        <f t="shared" si="305"/>
        <v>0</v>
      </c>
      <c r="P3955">
        <f t="shared" si="306"/>
        <v>0</v>
      </c>
      <c r="Q3955" s="16" t="e">
        <f t="shared" si="307"/>
        <v>#DIV/0!</v>
      </c>
      <c r="R3955" s="9" t="s">
        <v>8322</v>
      </c>
      <c r="S3955" t="s">
        <v>8323</v>
      </c>
      <c r="T3955" s="13">
        <f t="shared" si="308"/>
        <v>42550.048449074078</v>
      </c>
      <c r="U3955" s="13">
        <f t="shared" si="309"/>
        <v>42580.978472222225</v>
      </c>
    </row>
    <row r="3956" spans="1:21" ht="58" x14ac:dyDescent="0.3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>
        <f t="shared" si="305"/>
        <v>0</v>
      </c>
      <c r="P3956">
        <f t="shared" si="306"/>
        <v>0</v>
      </c>
      <c r="Q3956" s="16" t="e">
        <f t="shared" si="307"/>
        <v>#DIV/0!</v>
      </c>
      <c r="R3956" s="9" t="s">
        <v>8322</v>
      </c>
      <c r="S3956" t="s">
        <v>8323</v>
      </c>
      <c r="T3956" s="13">
        <f t="shared" si="308"/>
        <v>41774.651203703703</v>
      </c>
      <c r="U3956" s="13">
        <f t="shared" si="309"/>
        <v>41834.651203703703</v>
      </c>
    </row>
    <row r="3957" spans="1:21" ht="43.5" x14ac:dyDescent="0.3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>
        <f t="shared" si="305"/>
        <v>24.285714285714285</v>
      </c>
      <c r="P3957">
        <f t="shared" si="306"/>
        <v>25</v>
      </c>
      <c r="Q3957" s="16">
        <f t="shared" si="307"/>
        <v>53.125</v>
      </c>
      <c r="R3957" s="9" t="s">
        <v>8322</v>
      </c>
      <c r="S3957" t="s">
        <v>8323</v>
      </c>
      <c r="T3957" s="13">
        <f t="shared" si="308"/>
        <v>42306.848854166667</v>
      </c>
      <c r="U3957" s="13">
        <f t="shared" si="309"/>
        <v>42336.890520833331</v>
      </c>
    </row>
    <row r="3958" spans="1:21" ht="43.5" x14ac:dyDescent="0.3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>
        <f t="shared" si="305"/>
        <v>0</v>
      </c>
      <c r="P3958">
        <f t="shared" si="306"/>
        <v>0</v>
      </c>
      <c r="Q3958" s="16" t="e">
        <f t="shared" si="307"/>
        <v>#DIV/0!</v>
      </c>
      <c r="R3958" s="9" t="s">
        <v>8322</v>
      </c>
      <c r="S3958" t="s">
        <v>8323</v>
      </c>
      <c r="T3958" s="13">
        <f t="shared" si="308"/>
        <v>42457.932025462964</v>
      </c>
      <c r="U3958" s="13">
        <f t="shared" si="309"/>
        <v>42485.013888888891</v>
      </c>
    </row>
    <row r="3959" spans="1:21" ht="43.5" x14ac:dyDescent="0.3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>
        <f t="shared" si="305"/>
        <v>2.5000000000000001E-2</v>
      </c>
      <c r="P3959">
        <f t="shared" si="306"/>
        <v>1</v>
      </c>
      <c r="Q3959" s="16">
        <f t="shared" si="307"/>
        <v>7</v>
      </c>
      <c r="R3959" s="9" t="s">
        <v>8322</v>
      </c>
      <c r="S3959" t="s">
        <v>8323</v>
      </c>
      <c r="T3959" s="13">
        <f t="shared" si="308"/>
        <v>42513.976319444439</v>
      </c>
      <c r="U3959" s="13">
        <f t="shared" si="309"/>
        <v>42559.976319444439</v>
      </c>
    </row>
    <row r="3960" spans="1:21" ht="58" x14ac:dyDescent="0.3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>
        <f t="shared" si="305"/>
        <v>32.049999999999997</v>
      </c>
      <c r="P3960">
        <f t="shared" si="306"/>
        <v>33</v>
      </c>
      <c r="Q3960" s="16">
        <f t="shared" si="307"/>
        <v>40.0625</v>
      </c>
      <c r="R3960" s="9" t="s">
        <v>8322</v>
      </c>
      <c r="S3960" t="s">
        <v>8323</v>
      </c>
      <c r="T3960" s="13">
        <f t="shared" si="308"/>
        <v>41816.950370370374</v>
      </c>
      <c r="U3960" s="13">
        <f t="shared" si="309"/>
        <v>41853.583333333336</v>
      </c>
    </row>
    <row r="3961" spans="1:21" ht="43.5" x14ac:dyDescent="0.3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>
        <f t="shared" si="305"/>
        <v>24.333333333333336</v>
      </c>
      <c r="P3961">
        <f t="shared" si="306"/>
        <v>25</v>
      </c>
      <c r="Q3961" s="16">
        <f t="shared" si="307"/>
        <v>24.333333333333332</v>
      </c>
      <c r="R3961" s="9" t="s">
        <v>8322</v>
      </c>
      <c r="S3961" t="s">
        <v>8323</v>
      </c>
      <c r="T3961" s="13">
        <f t="shared" si="308"/>
        <v>41880.788842592592</v>
      </c>
      <c r="U3961" s="13">
        <f t="shared" si="309"/>
        <v>41910.788842592592</v>
      </c>
    </row>
    <row r="3962" spans="1:21" ht="43.5" x14ac:dyDescent="0.3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>
        <f t="shared" si="305"/>
        <v>1.5</v>
      </c>
      <c r="P3962">
        <f t="shared" si="306"/>
        <v>2</v>
      </c>
      <c r="Q3962" s="16">
        <f t="shared" si="307"/>
        <v>11.25</v>
      </c>
      <c r="R3962" s="9" t="s">
        <v>8322</v>
      </c>
      <c r="S3962" t="s">
        <v>8323</v>
      </c>
      <c r="T3962" s="13">
        <f t="shared" si="308"/>
        <v>42342.845555555556</v>
      </c>
      <c r="U3962" s="13">
        <f t="shared" si="309"/>
        <v>42372.845555555556</v>
      </c>
    </row>
    <row r="3963" spans="1:21" ht="58" x14ac:dyDescent="0.3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>
        <f t="shared" si="305"/>
        <v>0.42</v>
      </c>
      <c r="P3963">
        <f t="shared" si="306"/>
        <v>1</v>
      </c>
      <c r="Q3963" s="16">
        <f t="shared" si="307"/>
        <v>10.5</v>
      </c>
      <c r="R3963" s="9" t="s">
        <v>8322</v>
      </c>
      <c r="S3963" t="s">
        <v>8323</v>
      </c>
      <c r="T3963" s="13">
        <f t="shared" si="308"/>
        <v>41745.891319444447</v>
      </c>
      <c r="U3963" s="13">
        <f t="shared" si="309"/>
        <v>41767.891319444447</v>
      </c>
    </row>
    <row r="3964" spans="1:21" ht="58" x14ac:dyDescent="0.3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>
        <f t="shared" si="305"/>
        <v>3.214285714285714</v>
      </c>
      <c r="P3964">
        <f t="shared" si="306"/>
        <v>4</v>
      </c>
      <c r="Q3964" s="16">
        <f t="shared" si="307"/>
        <v>15</v>
      </c>
      <c r="R3964" s="9" t="s">
        <v>8322</v>
      </c>
      <c r="S3964" t="s">
        <v>8323</v>
      </c>
      <c r="T3964" s="13">
        <f t="shared" si="308"/>
        <v>42311.621458333335</v>
      </c>
      <c r="U3964" s="13">
        <f t="shared" si="309"/>
        <v>42336.621458333335</v>
      </c>
    </row>
    <row r="3965" spans="1:21" ht="58" x14ac:dyDescent="0.3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>
        <f t="shared" si="305"/>
        <v>0</v>
      </c>
      <c r="P3965">
        <f t="shared" si="306"/>
        <v>0</v>
      </c>
      <c r="Q3965" s="16" t="e">
        <f t="shared" si="307"/>
        <v>#DIV/0!</v>
      </c>
      <c r="R3965" s="9" t="s">
        <v>8322</v>
      </c>
      <c r="S3965" t="s">
        <v>8323</v>
      </c>
      <c r="T3965" s="13">
        <f t="shared" si="308"/>
        <v>42296.154131944444</v>
      </c>
      <c r="U3965" s="13">
        <f t="shared" si="309"/>
        <v>42326.195798611108</v>
      </c>
    </row>
    <row r="3966" spans="1:21" ht="43.5" x14ac:dyDescent="0.3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>
        <f t="shared" si="305"/>
        <v>6.3</v>
      </c>
      <c r="P3966">
        <f t="shared" si="306"/>
        <v>7</v>
      </c>
      <c r="Q3966" s="16">
        <f t="shared" si="307"/>
        <v>42</v>
      </c>
      <c r="R3966" s="9" t="s">
        <v>8322</v>
      </c>
      <c r="S3966" t="s">
        <v>8323</v>
      </c>
      <c r="T3966" s="13">
        <f t="shared" si="308"/>
        <v>42053.722060185188</v>
      </c>
      <c r="U3966" s="13">
        <f t="shared" si="309"/>
        <v>42113.680393518516</v>
      </c>
    </row>
    <row r="3967" spans="1:21" ht="58" x14ac:dyDescent="0.3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>
        <f t="shared" si="305"/>
        <v>14.249999999999998</v>
      </c>
      <c r="P3967">
        <f t="shared" si="306"/>
        <v>15</v>
      </c>
      <c r="Q3967" s="16">
        <f t="shared" si="307"/>
        <v>71.25</v>
      </c>
      <c r="R3967" s="9" t="s">
        <v>8322</v>
      </c>
      <c r="S3967" t="s">
        <v>8323</v>
      </c>
      <c r="T3967" s="13">
        <f t="shared" si="308"/>
        <v>42414.235879629632</v>
      </c>
      <c r="U3967" s="13">
        <f t="shared" si="309"/>
        <v>42474.194212962961</v>
      </c>
    </row>
    <row r="3968" spans="1:21" ht="58" x14ac:dyDescent="0.3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>
        <f t="shared" si="305"/>
        <v>0.6</v>
      </c>
      <c r="P3968">
        <f t="shared" si="306"/>
        <v>1</v>
      </c>
      <c r="Q3968" s="16">
        <f t="shared" si="307"/>
        <v>22.5</v>
      </c>
      <c r="R3968" s="9" t="s">
        <v>8322</v>
      </c>
      <c r="S3968" t="s">
        <v>8323</v>
      </c>
      <c r="T3968" s="13">
        <f t="shared" si="308"/>
        <v>41801.711550925924</v>
      </c>
      <c r="U3968" s="13">
        <f t="shared" si="309"/>
        <v>41844.124305555553</v>
      </c>
    </row>
    <row r="3969" spans="1:21" ht="43.5" x14ac:dyDescent="0.3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>
        <f t="shared" si="305"/>
        <v>24.117647058823529</v>
      </c>
      <c r="P3969">
        <f t="shared" si="306"/>
        <v>25</v>
      </c>
      <c r="Q3969" s="16">
        <f t="shared" si="307"/>
        <v>41</v>
      </c>
      <c r="R3969" s="9" t="s">
        <v>8322</v>
      </c>
      <c r="S3969" t="s">
        <v>8323</v>
      </c>
      <c r="T3969" s="13">
        <f t="shared" si="308"/>
        <v>42770.290590277778</v>
      </c>
      <c r="U3969" s="13">
        <f t="shared" si="309"/>
        <v>42800.290590277778</v>
      </c>
    </row>
    <row r="3970" spans="1:21" ht="43.5" x14ac:dyDescent="0.3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>
        <f t="shared" si="305"/>
        <v>10.54</v>
      </c>
      <c r="P3970">
        <f t="shared" si="306"/>
        <v>11</v>
      </c>
      <c r="Q3970" s="16">
        <f t="shared" si="307"/>
        <v>47.909090909090907</v>
      </c>
      <c r="R3970" s="9" t="s">
        <v>8322</v>
      </c>
      <c r="S3970" t="s">
        <v>8323</v>
      </c>
      <c r="T3970" s="13">
        <f t="shared" si="308"/>
        <v>42452.815659722226</v>
      </c>
      <c r="U3970" s="13">
        <f t="shared" si="309"/>
        <v>42512.815659722226</v>
      </c>
    </row>
    <row r="3971" spans="1:21" ht="58" x14ac:dyDescent="0.3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>
        <f t="shared" ref="O3971:O4034" si="310">((E3971)/(D3971))*100</f>
        <v>7.4690265486725664</v>
      </c>
      <c r="P3971">
        <f t="shared" ref="P3971:P4034" si="311">ROUNDUP(O3971,0)</f>
        <v>8</v>
      </c>
      <c r="Q3971" s="16">
        <f t="shared" ref="Q3971:Q4034" si="312">E3971/L3971</f>
        <v>35.166666666666664</v>
      </c>
      <c r="R3971" s="9" t="s">
        <v>8322</v>
      </c>
      <c r="S3971" t="s">
        <v>8323</v>
      </c>
      <c r="T3971" s="13">
        <f t="shared" ref="T3971:T4034" si="313">(((J3971/60)/60)/24)+DATE(1970,1,1)</f>
        <v>42601.854699074072</v>
      </c>
      <c r="U3971" s="13">
        <f t="shared" ref="U3971:U4034" si="314">(((I3971/60)/60)/24)+DATE(1970,1,1)</f>
        <v>42611.163194444445</v>
      </c>
    </row>
    <row r="3972" spans="1:21" ht="58" x14ac:dyDescent="0.3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>
        <f t="shared" si="310"/>
        <v>7.3333333333333334E-2</v>
      </c>
      <c r="P3972">
        <f t="shared" si="311"/>
        <v>1</v>
      </c>
      <c r="Q3972" s="16">
        <f t="shared" si="312"/>
        <v>5.5</v>
      </c>
      <c r="R3972" s="9" t="s">
        <v>8322</v>
      </c>
      <c r="S3972" t="s">
        <v>8323</v>
      </c>
      <c r="T3972" s="13">
        <f t="shared" si="313"/>
        <v>42447.863553240735</v>
      </c>
      <c r="U3972" s="13">
        <f t="shared" si="314"/>
        <v>42477.863553240735</v>
      </c>
    </row>
    <row r="3973" spans="1:21" ht="43.5" x14ac:dyDescent="0.3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>
        <f t="shared" si="310"/>
        <v>0.97142857142857131</v>
      </c>
      <c r="P3973">
        <f t="shared" si="311"/>
        <v>1</v>
      </c>
      <c r="Q3973" s="16">
        <f t="shared" si="312"/>
        <v>22.666666666666668</v>
      </c>
      <c r="R3973" s="9" t="s">
        <v>8322</v>
      </c>
      <c r="S3973" t="s">
        <v>8323</v>
      </c>
      <c r="T3973" s="13">
        <f t="shared" si="313"/>
        <v>41811.536180555559</v>
      </c>
      <c r="U3973" s="13">
        <f t="shared" si="314"/>
        <v>41841.536180555559</v>
      </c>
    </row>
    <row r="3974" spans="1:21" ht="43.5" x14ac:dyDescent="0.3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>
        <f t="shared" si="310"/>
        <v>21.099999999999998</v>
      </c>
      <c r="P3974">
        <f t="shared" si="311"/>
        <v>22</v>
      </c>
      <c r="Q3974" s="16">
        <f t="shared" si="312"/>
        <v>26.375</v>
      </c>
      <c r="R3974" s="9" t="s">
        <v>8322</v>
      </c>
      <c r="S3974" t="s">
        <v>8323</v>
      </c>
      <c r="T3974" s="13">
        <f t="shared" si="313"/>
        <v>41981.067523148144</v>
      </c>
      <c r="U3974" s="13">
        <f t="shared" si="314"/>
        <v>42041.067523148144</v>
      </c>
    </row>
    <row r="3975" spans="1:21" ht="43.5" x14ac:dyDescent="0.3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>
        <f t="shared" si="310"/>
        <v>78.100000000000009</v>
      </c>
      <c r="P3975">
        <f t="shared" si="311"/>
        <v>79</v>
      </c>
      <c r="Q3975" s="16">
        <f t="shared" si="312"/>
        <v>105.54054054054055</v>
      </c>
      <c r="R3975" s="9" t="s">
        <v>8322</v>
      </c>
      <c r="S3975" t="s">
        <v>8323</v>
      </c>
      <c r="T3975" s="13">
        <f t="shared" si="313"/>
        <v>42469.68414351852</v>
      </c>
      <c r="U3975" s="13">
        <f t="shared" si="314"/>
        <v>42499.166666666672</v>
      </c>
    </row>
    <row r="3976" spans="1:21" ht="58" x14ac:dyDescent="0.3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>
        <f t="shared" si="310"/>
        <v>32</v>
      </c>
      <c r="P3976">
        <f t="shared" si="311"/>
        <v>32</v>
      </c>
      <c r="Q3976" s="16">
        <f t="shared" si="312"/>
        <v>29.09090909090909</v>
      </c>
      <c r="R3976" s="9" t="s">
        <v>8322</v>
      </c>
      <c r="S3976" t="s">
        <v>8323</v>
      </c>
      <c r="T3976" s="13">
        <f t="shared" si="313"/>
        <v>42493.546851851846</v>
      </c>
      <c r="U3976" s="13">
        <f t="shared" si="314"/>
        <v>42523.546851851846</v>
      </c>
    </row>
    <row r="3977" spans="1:21" ht="43.5" x14ac:dyDescent="0.3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>
        <f t="shared" si="310"/>
        <v>0</v>
      </c>
      <c r="P3977">
        <f t="shared" si="311"/>
        <v>0</v>
      </c>
      <c r="Q3977" s="16" t="e">
        <f t="shared" si="312"/>
        <v>#DIV/0!</v>
      </c>
      <c r="R3977" s="9" t="s">
        <v>8322</v>
      </c>
      <c r="S3977" t="s">
        <v>8323</v>
      </c>
      <c r="T3977" s="13">
        <f t="shared" si="313"/>
        <v>42534.866875</v>
      </c>
      <c r="U3977" s="13">
        <f t="shared" si="314"/>
        <v>42564.866875</v>
      </c>
    </row>
    <row r="3978" spans="1:21" ht="58" x14ac:dyDescent="0.3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>
        <f t="shared" si="310"/>
        <v>47.692307692307693</v>
      </c>
      <c r="P3978">
        <f t="shared" si="311"/>
        <v>48</v>
      </c>
      <c r="Q3978" s="16">
        <f t="shared" si="312"/>
        <v>62</v>
      </c>
      <c r="R3978" s="9" t="s">
        <v>8322</v>
      </c>
      <c r="S3978" t="s">
        <v>8323</v>
      </c>
      <c r="T3978" s="13">
        <f t="shared" si="313"/>
        <v>41830.858344907407</v>
      </c>
      <c r="U3978" s="13">
        <f t="shared" si="314"/>
        <v>41852.291666666664</v>
      </c>
    </row>
    <row r="3979" spans="1:21" ht="43.5" x14ac:dyDescent="0.3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>
        <f t="shared" si="310"/>
        <v>1.4500000000000002</v>
      </c>
      <c r="P3979">
        <f t="shared" si="311"/>
        <v>2</v>
      </c>
      <c r="Q3979" s="16">
        <f t="shared" si="312"/>
        <v>217.5</v>
      </c>
      <c r="R3979" s="9" t="s">
        <v>8322</v>
      </c>
      <c r="S3979" t="s">
        <v>8323</v>
      </c>
      <c r="T3979" s="13">
        <f t="shared" si="313"/>
        <v>42543.788564814815</v>
      </c>
      <c r="U3979" s="13">
        <f t="shared" si="314"/>
        <v>42573.788564814815</v>
      </c>
    </row>
    <row r="3980" spans="1:21" ht="43.5" x14ac:dyDescent="0.3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>
        <f t="shared" si="310"/>
        <v>10.7</v>
      </c>
      <c r="P3980">
        <f t="shared" si="311"/>
        <v>11</v>
      </c>
      <c r="Q3980" s="16">
        <f t="shared" si="312"/>
        <v>26.75</v>
      </c>
      <c r="R3980" s="9" t="s">
        <v>8322</v>
      </c>
      <c r="S3980" t="s">
        <v>8323</v>
      </c>
      <c r="T3980" s="13">
        <f t="shared" si="313"/>
        <v>41975.642974537041</v>
      </c>
      <c r="U3980" s="13">
        <f t="shared" si="314"/>
        <v>42035.642974537041</v>
      </c>
    </row>
    <row r="3981" spans="1:21" ht="43.5" x14ac:dyDescent="0.3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>
        <f t="shared" si="310"/>
        <v>1.8333333333333333</v>
      </c>
      <c r="P3981">
        <f t="shared" si="311"/>
        <v>2</v>
      </c>
      <c r="Q3981" s="16">
        <f t="shared" si="312"/>
        <v>18.333333333333332</v>
      </c>
      <c r="R3981" s="9" t="s">
        <v>8322</v>
      </c>
      <c r="S3981" t="s">
        <v>8323</v>
      </c>
      <c r="T3981" s="13">
        <f t="shared" si="313"/>
        <v>42069.903437500005</v>
      </c>
      <c r="U3981" s="13">
        <f t="shared" si="314"/>
        <v>42092.833333333328</v>
      </c>
    </row>
    <row r="3982" spans="1:21" ht="58" x14ac:dyDescent="0.3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>
        <f t="shared" si="310"/>
        <v>18</v>
      </c>
      <c r="P3982">
        <f t="shared" si="311"/>
        <v>18</v>
      </c>
      <c r="Q3982" s="16">
        <f t="shared" si="312"/>
        <v>64.285714285714292</v>
      </c>
      <c r="R3982" s="9" t="s">
        <v>8322</v>
      </c>
      <c r="S3982" t="s">
        <v>8323</v>
      </c>
      <c r="T3982" s="13">
        <f t="shared" si="313"/>
        <v>41795.598923611113</v>
      </c>
      <c r="U3982" s="13">
        <f t="shared" si="314"/>
        <v>41825.598923611113</v>
      </c>
    </row>
    <row r="3983" spans="1:21" ht="43.5" x14ac:dyDescent="0.3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>
        <f t="shared" si="310"/>
        <v>4.083333333333333</v>
      </c>
      <c r="P3983">
        <f t="shared" si="311"/>
        <v>5</v>
      </c>
      <c r="Q3983" s="16">
        <f t="shared" si="312"/>
        <v>175</v>
      </c>
      <c r="R3983" s="9" t="s">
        <v>8322</v>
      </c>
      <c r="S3983" t="s">
        <v>8323</v>
      </c>
      <c r="T3983" s="13">
        <f t="shared" si="313"/>
        <v>42508.179965277777</v>
      </c>
      <c r="U3983" s="13">
        <f t="shared" si="314"/>
        <v>42568.179965277777</v>
      </c>
    </row>
    <row r="3984" spans="1:21" ht="58" x14ac:dyDescent="0.3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>
        <f t="shared" si="310"/>
        <v>20</v>
      </c>
      <c r="P3984">
        <f t="shared" si="311"/>
        <v>20</v>
      </c>
      <c r="Q3984" s="16">
        <f t="shared" si="312"/>
        <v>34</v>
      </c>
      <c r="R3984" s="9" t="s">
        <v>8322</v>
      </c>
      <c r="S3984" t="s">
        <v>8323</v>
      </c>
      <c r="T3984" s="13">
        <f t="shared" si="313"/>
        <v>42132.809953703705</v>
      </c>
      <c r="U3984" s="13">
        <f t="shared" si="314"/>
        <v>42192.809953703705</v>
      </c>
    </row>
    <row r="3985" spans="1:21" ht="43.5" x14ac:dyDescent="0.3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>
        <f t="shared" si="310"/>
        <v>34.802513464991023</v>
      </c>
      <c r="P3985">
        <f t="shared" si="311"/>
        <v>35</v>
      </c>
      <c r="Q3985" s="16">
        <f t="shared" si="312"/>
        <v>84.282608695652172</v>
      </c>
      <c r="R3985" s="9" t="s">
        <v>8322</v>
      </c>
      <c r="S3985" t="s">
        <v>8323</v>
      </c>
      <c r="T3985" s="13">
        <f t="shared" si="313"/>
        <v>41747.86986111111</v>
      </c>
      <c r="U3985" s="13">
        <f t="shared" si="314"/>
        <v>41779.290972222225</v>
      </c>
    </row>
    <row r="3986" spans="1:21" ht="43.5" x14ac:dyDescent="0.3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>
        <f t="shared" si="310"/>
        <v>6.3333333333333339</v>
      </c>
      <c r="P3986">
        <f t="shared" si="311"/>
        <v>7</v>
      </c>
      <c r="Q3986" s="16">
        <f t="shared" si="312"/>
        <v>9.5</v>
      </c>
      <c r="R3986" s="9" t="s">
        <v>8322</v>
      </c>
      <c r="S3986" t="s">
        <v>8323</v>
      </c>
      <c r="T3986" s="13">
        <f t="shared" si="313"/>
        <v>41920.963472222218</v>
      </c>
      <c r="U3986" s="13">
        <f t="shared" si="314"/>
        <v>41951</v>
      </c>
    </row>
    <row r="3987" spans="1:21" ht="58" x14ac:dyDescent="0.3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>
        <f t="shared" si="310"/>
        <v>32.049999999999997</v>
      </c>
      <c r="P3987">
        <f t="shared" si="311"/>
        <v>33</v>
      </c>
      <c r="Q3987" s="16">
        <f t="shared" si="312"/>
        <v>33.736842105263158</v>
      </c>
      <c r="R3987" s="9" t="s">
        <v>8322</v>
      </c>
      <c r="S3987" t="s">
        <v>8323</v>
      </c>
      <c r="T3987" s="13">
        <f t="shared" si="313"/>
        <v>42399.707407407404</v>
      </c>
      <c r="U3987" s="13">
        <f t="shared" si="314"/>
        <v>42420.878472222219</v>
      </c>
    </row>
    <row r="3988" spans="1:21" ht="58" x14ac:dyDescent="0.3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>
        <f t="shared" si="310"/>
        <v>9.76</v>
      </c>
      <c r="P3988">
        <f t="shared" si="311"/>
        <v>10</v>
      </c>
      <c r="Q3988" s="16">
        <f t="shared" si="312"/>
        <v>37.53846153846154</v>
      </c>
      <c r="R3988" s="9" t="s">
        <v>8322</v>
      </c>
      <c r="S3988" t="s">
        <v>8323</v>
      </c>
      <c r="T3988" s="13">
        <f t="shared" si="313"/>
        <v>42467.548541666663</v>
      </c>
      <c r="U3988" s="13">
        <f t="shared" si="314"/>
        <v>42496.544444444444</v>
      </c>
    </row>
    <row r="3989" spans="1:21" ht="43.5" x14ac:dyDescent="0.3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>
        <f t="shared" si="310"/>
        <v>37.75</v>
      </c>
      <c r="P3989">
        <f t="shared" si="311"/>
        <v>38</v>
      </c>
      <c r="Q3989" s="16">
        <f t="shared" si="312"/>
        <v>11.615384615384615</v>
      </c>
      <c r="R3989" s="9" t="s">
        <v>8322</v>
      </c>
      <c r="S3989" t="s">
        <v>8323</v>
      </c>
      <c r="T3989" s="13">
        <f t="shared" si="313"/>
        <v>41765.92465277778</v>
      </c>
      <c r="U3989" s="13">
        <f t="shared" si="314"/>
        <v>41775.92465277778</v>
      </c>
    </row>
    <row r="3990" spans="1:21" ht="29" x14ac:dyDescent="0.3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>
        <f t="shared" si="310"/>
        <v>2.1333333333333333</v>
      </c>
      <c r="P3990">
        <f t="shared" si="311"/>
        <v>3</v>
      </c>
      <c r="Q3990" s="16">
        <f t="shared" si="312"/>
        <v>8</v>
      </c>
      <c r="R3990" s="9" t="s">
        <v>8322</v>
      </c>
      <c r="S3990" t="s">
        <v>8323</v>
      </c>
      <c r="T3990" s="13">
        <f t="shared" si="313"/>
        <v>42230.08116898148</v>
      </c>
      <c r="U3990" s="13">
        <f t="shared" si="314"/>
        <v>42245.08116898148</v>
      </c>
    </row>
    <row r="3991" spans="1:21" ht="58" x14ac:dyDescent="0.3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>
        <f t="shared" si="310"/>
        <v>0</v>
      </c>
      <c r="P3991">
        <f t="shared" si="311"/>
        <v>0</v>
      </c>
      <c r="Q3991" s="16" t="e">
        <f t="shared" si="312"/>
        <v>#DIV/0!</v>
      </c>
      <c r="R3991" s="9" t="s">
        <v>8322</v>
      </c>
      <c r="S3991" t="s">
        <v>8323</v>
      </c>
      <c r="T3991" s="13">
        <f t="shared" si="313"/>
        <v>42286.749780092592</v>
      </c>
      <c r="U3991" s="13">
        <f t="shared" si="314"/>
        <v>42316.791446759264</v>
      </c>
    </row>
    <row r="3992" spans="1:21" ht="43.5" x14ac:dyDescent="0.3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>
        <f t="shared" si="310"/>
        <v>4.1818181818181817</v>
      </c>
      <c r="P3992">
        <f t="shared" si="311"/>
        <v>5</v>
      </c>
      <c r="Q3992" s="16">
        <f t="shared" si="312"/>
        <v>23</v>
      </c>
      <c r="R3992" s="9" t="s">
        <v>8322</v>
      </c>
      <c r="S3992" t="s">
        <v>8323</v>
      </c>
      <c r="T3992" s="13">
        <f t="shared" si="313"/>
        <v>42401.672372685185</v>
      </c>
      <c r="U3992" s="13">
        <f t="shared" si="314"/>
        <v>42431.672372685185</v>
      </c>
    </row>
    <row r="3993" spans="1:21" ht="29" x14ac:dyDescent="0.3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>
        <f t="shared" si="310"/>
        <v>20</v>
      </c>
      <c r="P3993">
        <f t="shared" si="311"/>
        <v>20</v>
      </c>
      <c r="Q3993" s="16">
        <f t="shared" si="312"/>
        <v>100</v>
      </c>
      <c r="R3993" s="9" t="s">
        <v>8322</v>
      </c>
      <c r="S3993" t="s">
        <v>8323</v>
      </c>
      <c r="T3993" s="13">
        <f t="shared" si="313"/>
        <v>42125.644467592589</v>
      </c>
      <c r="U3993" s="13">
        <f t="shared" si="314"/>
        <v>42155.644467592589</v>
      </c>
    </row>
    <row r="3994" spans="1:21" ht="43.5" x14ac:dyDescent="0.3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>
        <f t="shared" si="310"/>
        <v>5.41</v>
      </c>
      <c r="P3994">
        <f t="shared" si="311"/>
        <v>6</v>
      </c>
      <c r="Q3994" s="16">
        <f t="shared" si="312"/>
        <v>60.111111111111114</v>
      </c>
      <c r="R3994" s="9" t="s">
        <v>8322</v>
      </c>
      <c r="S3994" t="s">
        <v>8323</v>
      </c>
      <c r="T3994" s="13">
        <f t="shared" si="313"/>
        <v>42289.94049768518</v>
      </c>
      <c r="U3994" s="13">
        <f t="shared" si="314"/>
        <v>42349.982164351852</v>
      </c>
    </row>
    <row r="3995" spans="1:21" ht="43.5" x14ac:dyDescent="0.3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>
        <f t="shared" si="310"/>
        <v>6.0000000000000001E-3</v>
      </c>
      <c r="P3995">
        <f t="shared" si="311"/>
        <v>1</v>
      </c>
      <c r="Q3995" s="16">
        <f t="shared" si="312"/>
        <v>3</v>
      </c>
      <c r="R3995" s="9" t="s">
        <v>8322</v>
      </c>
      <c r="S3995" t="s">
        <v>8323</v>
      </c>
      <c r="T3995" s="13">
        <f t="shared" si="313"/>
        <v>42107.864722222221</v>
      </c>
      <c r="U3995" s="13">
        <f t="shared" si="314"/>
        <v>42137.864722222221</v>
      </c>
    </row>
    <row r="3996" spans="1:21" ht="43.5" x14ac:dyDescent="0.3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>
        <f t="shared" si="310"/>
        <v>0.25</v>
      </c>
      <c r="P3996">
        <f t="shared" si="311"/>
        <v>1</v>
      </c>
      <c r="Q3996" s="16">
        <f t="shared" si="312"/>
        <v>5</v>
      </c>
      <c r="R3996" s="9" t="s">
        <v>8322</v>
      </c>
      <c r="S3996" t="s">
        <v>8323</v>
      </c>
      <c r="T3996" s="13">
        <f t="shared" si="313"/>
        <v>41809.389930555553</v>
      </c>
      <c r="U3996" s="13">
        <f t="shared" si="314"/>
        <v>41839.389930555553</v>
      </c>
    </row>
    <row r="3997" spans="1:21" ht="43.5" x14ac:dyDescent="0.3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>
        <f t="shared" si="310"/>
        <v>35</v>
      </c>
      <c r="P3997">
        <f t="shared" si="311"/>
        <v>35</v>
      </c>
      <c r="Q3997" s="16">
        <f t="shared" si="312"/>
        <v>17.5</v>
      </c>
      <c r="R3997" s="9" t="s">
        <v>8322</v>
      </c>
      <c r="S3997" t="s">
        <v>8323</v>
      </c>
      <c r="T3997" s="13">
        <f t="shared" si="313"/>
        <v>42019.683761574073</v>
      </c>
      <c r="U3997" s="13">
        <f t="shared" si="314"/>
        <v>42049.477083333331</v>
      </c>
    </row>
    <row r="3998" spans="1:21" ht="43.5" x14ac:dyDescent="0.3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>
        <f t="shared" si="310"/>
        <v>16.566666666666666</v>
      </c>
      <c r="P3998">
        <f t="shared" si="311"/>
        <v>17</v>
      </c>
      <c r="Q3998" s="16">
        <f t="shared" si="312"/>
        <v>29.235294117647058</v>
      </c>
      <c r="R3998" s="9" t="s">
        <v>8322</v>
      </c>
      <c r="S3998" t="s">
        <v>8323</v>
      </c>
      <c r="T3998" s="13">
        <f t="shared" si="313"/>
        <v>41950.26694444444</v>
      </c>
      <c r="U3998" s="13">
        <f t="shared" si="314"/>
        <v>41963.669444444444</v>
      </c>
    </row>
    <row r="3999" spans="1:21" ht="43.5" x14ac:dyDescent="0.3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>
        <f t="shared" si="310"/>
        <v>0</v>
      </c>
      <c r="P3999">
        <f t="shared" si="311"/>
        <v>0</v>
      </c>
      <c r="Q3999" s="16" t="e">
        <f t="shared" si="312"/>
        <v>#DIV/0!</v>
      </c>
      <c r="R3999" s="9" t="s">
        <v>8322</v>
      </c>
      <c r="S3999" t="s">
        <v>8323</v>
      </c>
      <c r="T3999" s="13">
        <f t="shared" si="313"/>
        <v>42069.391446759255</v>
      </c>
      <c r="U3999" s="13">
        <f t="shared" si="314"/>
        <v>42099.349780092598</v>
      </c>
    </row>
    <row r="4000" spans="1:21" ht="43.5" x14ac:dyDescent="0.3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>
        <f t="shared" si="310"/>
        <v>57.199999999999996</v>
      </c>
      <c r="P4000">
        <f t="shared" si="311"/>
        <v>58</v>
      </c>
      <c r="Q4000" s="16">
        <f t="shared" si="312"/>
        <v>59.583333333333336</v>
      </c>
      <c r="R4000" s="9" t="s">
        <v>8322</v>
      </c>
      <c r="S4000" t="s">
        <v>8323</v>
      </c>
      <c r="T4000" s="13">
        <f t="shared" si="313"/>
        <v>42061.963263888887</v>
      </c>
      <c r="U4000" s="13">
        <f t="shared" si="314"/>
        <v>42091.921597222223</v>
      </c>
    </row>
    <row r="4001" spans="1:21" ht="43.5" x14ac:dyDescent="0.3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>
        <f t="shared" si="310"/>
        <v>16.514285714285716</v>
      </c>
      <c r="P4001">
        <f t="shared" si="311"/>
        <v>17</v>
      </c>
      <c r="Q4001" s="16">
        <f t="shared" si="312"/>
        <v>82.571428571428569</v>
      </c>
      <c r="R4001" s="9" t="s">
        <v>8322</v>
      </c>
      <c r="S4001" t="s">
        <v>8323</v>
      </c>
      <c r="T4001" s="13">
        <f t="shared" si="313"/>
        <v>41842.828680555554</v>
      </c>
      <c r="U4001" s="13">
        <f t="shared" si="314"/>
        <v>41882.827650462961</v>
      </c>
    </row>
    <row r="4002" spans="1:21" ht="29" x14ac:dyDescent="0.3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>
        <f t="shared" si="310"/>
        <v>0.125</v>
      </c>
      <c r="P4002">
        <f t="shared" si="311"/>
        <v>1</v>
      </c>
      <c r="Q4002" s="16">
        <f t="shared" si="312"/>
        <v>10</v>
      </c>
      <c r="R4002" s="9" t="s">
        <v>8322</v>
      </c>
      <c r="S4002" t="s">
        <v>8323</v>
      </c>
      <c r="T4002" s="13">
        <f t="shared" si="313"/>
        <v>42437.64534722222</v>
      </c>
      <c r="U4002" s="13">
        <f t="shared" si="314"/>
        <v>42497.603680555556</v>
      </c>
    </row>
    <row r="4003" spans="1:21" ht="58" x14ac:dyDescent="0.3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>
        <f t="shared" si="310"/>
        <v>37.75</v>
      </c>
      <c r="P4003">
        <f t="shared" si="311"/>
        <v>38</v>
      </c>
      <c r="Q4003" s="16">
        <f t="shared" si="312"/>
        <v>32.357142857142854</v>
      </c>
      <c r="R4003" s="9" t="s">
        <v>8322</v>
      </c>
      <c r="S4003" t="s">
        <v>8323</v>
      </c>
      <c r="T4003" s="13">
        <f t="shared" si="313"/>
        <v>42775.964212962965</v>
      </c>
      <c r="U4003" s="13">
        <f t="shared" si="314"/>
        <v>42795.791666666672</v>
      </c>
    </row>
    <row r="4004" spans="1:21" ht="58" x14ac:dyDescent="0.3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>
        <f t="shared" si="310"/>
        <v>1.8399999999999999</v>
      </c>
      <c r="P4004">
        <f t="shared" si="311"/>
        <v>2</v>
      </c>
      <c r="Q4004" s="16">
        <f t="shared" si="312"/>
        <v>5.75</v>
      </c>
      <c r="R4004" s="9" t="s">
        <v>8322</v>
      </c>
      <c r="S4004" t="s">
        <v>8323</v>
      </c>
      <c r="T4004" s="13">
        <f t="shared" si="313"/>
        <v>41879.043530092589</v>
      </c>
      <c r="U4004" s="13">
        <f t="shared" si="314"/>
        <v>41909.043530092589</v>
      </c>
    </row>
    <row r="4005" spans="1:21" ht="43.5" x14ac:dyDescent="0.3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>
        <f t="shared" si="310"/>
        <v>10.050000000000001</v>
      </c>
      <c r="P4005">
        <f t="shared" si="311"/>
        <v>11</v>
      </c>
      <c r="Q4005" s="16">
        <f t="shared" si="312"/>
        <v>100.5</v>
      </c>
      <c r="R4005" s="9" t="s">
        <v>8322</v>
      </c>
      <c r="S4005" t="s">
        <v>8323</v>
      </c>
      <c r="T4005" s="13">
        <f t="shared" si="313"/>
        <v>42020.587349537032</v>
      </c>
      <c r="U4005" s="13">
        <f t="shared" si="314"/>
        <v>42050.587349537032</v>
      </c>
    </row>
    <row r="4006" spans="1:21" x14ac:dyDescent="0.3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>
        <f t="shared" si="310"/>
        <v>0.2</v>
      </c>
      <c r="P4006">
        <f t="shared" si="311"/>
        <v>1</v>
      </c>
      <c r="Q4006" s="16">
        <f t="shared" si="312"/>
        <v>1</v>
      </c>
      <c r="R4006" s="9" t="s">
        <v>8322</v>
      </c>
      <c r="S4006" t="s">
        <v>8323</v>
      </c>
      <c r="T4006" s="13">
        <f t="shared" si="313"/>
        <v>41890.16269675926</v>
      </c>
      <c r="U4006" s="13">
        <f t="shared" si="314"/>
        <v>41920.16269675926</v>
      </c>
    </row>
    <row r="4007" spans="1:21" ht="43.5" x14ac:dyDescent="0.3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>
        <f t="shared" si="310"/>
        <v>1.3333333333333335</v>
      </c>
      <c r="P4007">
        <f t="shared" si="311"/>
        <v>2</v>
      </c>
      <c r="Q4007" s="16">
        <f t="shared" si="312"/>
        <v>20</v>
      </c>
      <c r="R4007" s="9" t="s">
        <v>8322</v>
      </c>
      <c r="S4007" t="s">
        <v>8323</v>
      </c>
      <c r="T4007" s="13">
        <f t="shared" si="313"/>
        <v>41872.807696759257</v>
      </c>
      <c r="U4007" s="13">
        <f t="shared" si="314"/>
        <v>41932.807696759257</v>
      </c>
    </row>
    <row r="4008" spans="1:21" ht="43.5" x14ac:dyDescent="0.3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>
        <f t="shared" si="310"/>
        <v>6.6666666666666671E-3</v>
      </c>
      <c r="P4008">
        <f t="shared" si="311"/>
        <v>1</v>
      </c>
      <c r="Q4008" s="16">
        <f t="shared" si="312"/>
        <v>2</v>
      </c>
      <c r="R4008" s="9" t="s">
        <v>8322</v>
      </c>
      <c r="S4008" t="s">
        <v>8323</v>
      </c>
      <c r="T4008" s="13">
        <f t="shared" si="313"/>
        <v>42391.772997685184</v>
      </c>
      <c r="U4008" s="13">
        <f t="shared" si="314"/>
        <v>42416.772997685184</v>
      </c>
    </row>
    <row r="4009" spans="1:21" ht="43.5" x14ac:dyDescent="0.3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>
        <f t="shared" si="310"/>
        <v>0.25</v>
      </c>
      <c r="P4009">
        <f t="shared" si="311"/>
        <v>1</v>
      </c>
      <c r="Q4009" s="16">
        <f t="shared" si="312"/>
        <v>5</v>
      </c>
      <c r="R4009" s="9" t="s">
        <v>8322</v>
      </c>
      <c r="S4009" t="s">
        <v>8323</v>
      </c>
      <c r="T4009" s="13">
        <f t="shared" si="313"/>
        <v>41848.772928240738</v>
      </c>
      <c r="U4009" s="13">
        <f t="shared" si="314"/>
        <v>41877.686111111114</v>
      </c>
    </row>
    <row r="4010" spans="1:21" ht="58" x14ac:dyDescent="0.3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>
        <f t="shared" si="310"/>
        <v>6</v>
      </c>
      <c r="P4010">
        <f t="shared" si="311"/>
        <v>6</v>
      </c>
      <c r="Q4010" s="16">
        <f t="shared" si="312"/>
        <v>15</v>
      </c>
      <c r="R4010" s="9" t="s">
        <v>8322</v>
      </c>
      <c r="S4010" t="s">
        <v>8323</v>
      </c>
      <c r="T4010" s="13">
        <f t="shared" si="313"/>
        <v>42177.964201388888</v>
      </c>
      <c r="U4010" s="13">
        <f t="shared" si="314"/>
        <v>42207.964201388888</v>
      </c>
    </row>
    <row r="4011" spans="1:21" ht="43.5" x14ac:dyDescent="0.3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>
        <f t="shared" si="310"/>
        <v>3.8860103626943006</v>
      </c>
      <c r="P4011">
        <f t="shared" si="311"/>
        <v>4</v>
      </c>
      <c r="Q4011" s="16">
        <f t="shared" si="312"/>
        <v>25</v>
      </c>
      <c r="R4011" s="9" t="s">
        <v>8322</v>
      </c>
      <c r="S4011" t="s">
        <v>8323</v>
      </c>
      <c r="T4011" s="13">
        <f t="shared" si="313"/>
        <v>41851.700925925928</v>
      </c>
      <c r="U4011" s="13">
        <f t="shared" si="314"/>
        <v>41891.700925925928</v>
      </c>
    </row>
    <row r="4012" spans="1:21" ht="43.5" x14ac:dyDescent="0.3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>
        <f t="shared" si="310"/>
        <v>24.194444444444443</v>
      </c>
      <c r="P4012">
        <f t="shared" si="311"/>
        <v>25</v>
      </c>
      <c r="Q4012" s="16">
        <f t="shared" si="312"/>
        <v>45.842105263157897</v>
      </c>
      <c r="R4012" s="9" t="s">
        <v>8322</v>
      </c>
      <c r="S4012" t="s">
        <v>8323</v>
      </c>
      <c r="T4012" s="13">
        <f t="shared" si="313"/>
        <v>41921.770439814813</v>
      </c>
      <c r="U4012" s="13">
        <f t="shared" si="314"/>
        <v>41938.770439814813</v>
      </c>
    </row>
    <row r="4013" spans="1:21" ht="43.5" x14ac:dyDescent="0.3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>
        <f t="shared" si="310"/>
        <v>7.6</v>
      </c>
      <c r="P4013">
        <f t="shared" si="311"/>
        <v>8</v>
      </c>
      <c r="Q4013" s="16">
        <f t="shared" si="312"/>
        <v>4.75</v>
      </c>
      <c r="R4013" s="9" t="s">
        <v>8322</v>
      </c>
      <c r="S4013" t="s">
        <v>8323</v>
      </c>
      <c r="T4013" s="13">
        <f t="shared" si="313"/>
        <v>42002.54488425926</v>
      </c>
      <c r="U4013" s="13">
        <f t="shared" si="314"/>
        <v>42032.54488425926</v>
      </c>
    </row>
    <row r="4014" spans="1:21" ht="58" x14ac:dyDescent="0.3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>
        <f t="shared" si="310"/>
        <v>0</v>
      </c>
      <c r="P4014">
        <f t="shared" si="311"/>
        <v>0</v>
      </c>
      <c r="Q4014" s="16" t="e">
        <f t="shared" si="312"/>
        <v>#DIV/0!</v>
      </c>
      <c r="R4014" s="9" t="s">
        <v>8322</v>
      </c>
      <c r="S4014" t="s">
        <v>8323</v>
      </c>
      <c r="T4014" s="13">
        <f t="shared" si="313"/>
        <v>42096.544548611113</v>
      </c>
      <c r="U4014" s="13">
        <f t="shared" si="314"/>
        <v>42126.544548611113</v>
      </c>
    </row>
    <row r="4015" spans="1:21" ht="58" x14ac:dyDescent="0.3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>
        <f t="shared" si="310"/>
        <v>1.3</v>
      </c>
      <c r="P4015">
        <f t="shared" si="311"/>
        <v>2</v>
      </c>
      <c r="Q4015" s="16">
        <f t="shared" si="312"/>
        <v>13</v>
      </c>
      <c r="R4015" s="9" t="s">
        <v>8322</v>
      </c>
      <c r="S4015" t="s">
        <v>8323</v>
      </c>
      <c r="T4015" s="13">
        <f t="shared" si="313"/>
        <v>42021.301192129627</v>
      </c>
      <c r="U4015" s="13">
        <f t="shared" si="314"/>
        <v>42051.301192129627</v>
      </c>
    </row>
    <row r="4016" spans="1:21" ht="43.5" x14ac:dyDescent="0.3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>
        <f t="shared" si="310"/>
        <v>0</v>
      </c>
      <c r="P4016">
        <f t="shared" si="311"/>
        <v>0</v>
      </c>
      <c r="Q4016" s="16" t="e">
        <f t="shared" si="312"/>
        <v>#DIV/0!</v>
      </c>
      <c r="R4016" s="9" t="s">
        <v>8322</v>
      </c>
      <c r="S4016" t="s">
        <v>8323</v>
      </c>
      <c r="T4016" s="13">
        <f t="shared" si="313"/>
        <v>42419.246168981481</v>
      </c>
      <c r="U4016" s="13">
        <f t="shared" si="314"/>
        <v>42434.246168981481</v>
      </c>
    </row>
    <row r="4017" spans="1:21" ht="58" x14ac:dyDescent="0.3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>
        <f t="shared" si="310"/>
        <v>1.4285714285714287E-2</v>
      </c>
      <c r="P4017">
        <f t="shared" si="311"/>
        <v>1</v>
      </c>
      <c r="Q4017" s="16">
        <f t="shared" si="312"/>
        <v>1</v>
      </c>
      <c r="R4017" s="9" t="s">
        <v>8322</v>
      </c>
      <c r="S4017" t="s">
        <v>8323</v>
      </c>
      <c r="T4017" s="13">
        <f t="shared" si="313"/>
        <v>42174.780821759254</v>
      </c>
      <c r="U4017" s="13">
        <f t="shared" si="314"/>
        <v>42204.780821759254</v>
      </c>
    </row>
    <row r="4018" spans="1:21" ht="43.5" x14ac:dyDescent="0.3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>
        <f t="shared" si="310"/>
        <v>14.000000000000002</v>
      </c>
      <c r="P4018">
        <f t="shared" si="311"/>
        <v>14</v>
      </c>
      <c r="Q4018" s="16">
        <f t="shared" si="312"/>
        <v>10</v>
      </c>
      <c r="R4018" s="9" t="s">
        <v>8322</v>
      </c>
      <c r="S4018" t="s">
        <v>8323</v>
      </c>
      <c r="T4018" s="13">
        <f t="shared" si="313"/>
        <v>41869.872685185182</v>
      </c>
      <c r="U4018" s="13">
        <f t="shared" si="314"/>
        <v>41899.872685185182</v>
      </c>
    </row>
    <row r="4019" spans="1:21" ht="43.5" x14ac:dyDescent="0.3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>
        <f t="shared" si="310"/>
        <v>1.05</v>
      </c>
      <c r="P4019">
        <f t="shared" si="311"/>
        <v>2</v>
      </c>
      <c r="Q4019" s="16">
        <f t="shared" si="312"/>
        <v>52.5</v>
      </c>
      <c r="R4019" s="9" t="s">
        <v>8322</v>
      </c>
      <c r="S4019" t="s">
        <v>8323</v>
      </c>
      <c r="T4019" s="13">
        <f t="shared" si="313"/>
        <v>41856.672152777777</v>
      </c>
      <c r="U4019" s="13">
        <f t="shared" si="314"/>
        <v>41886.672152777777</v>
      </c>
    </row>
    <row r="4020" spans="1:21" ht="29" x14ac:dyDescent="0.3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>
        <f t="shared" si="310"/>
        <v>8.6666666666666679</v>
      </c>
      <c r="P4020">
        <f t="shared" si="311"/>
        <v>9</v>
      </c>
      <c r="Q4020" s="16">
        <f t="shared" si="312"/>
        <v>32.5</v>
      </c>
      <c r="R4020" s="9" t="s">
        <v>8322</v>
      </c>
      <c r="S4020" t="s">
        <v>8323</v>
      </c>
      <c r="T4020" s="13">
        <f t="shared" si="313"/>
        <v>42620.91097222222</v>
      </c>
      <c r="U4020" s="13">
        <f t="shared" si="314"/>
        <v>42650.91097222222</v>
      </c>
    </row>
    <row r="4021" spans="1:21" ht="43.5" x14ac:dyDescent="0.3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>
        <f t="shared" si="310"/>
        <v>0.82857142857142851</v>
      </c>
      <c r="P4021">
        <f t="shared" si="311"/>
        <v>1</v>
      </c>
      <c r="Q4021" s="16">
        <f t="shared" si="312"/>
        <v>7.25</v>
      </c>
      <c r="R4021" s="9" t="s">
        <v>8322</v>
      </c>
      <c r="S4021" t="s">
        <v>8323</v>
      </c>
      <c r="T4021" s="13">
        <f t="shared" si="313"/>
        <v>42417.675879629634</v>
      </c>
      <c r="U4021" s="13">
        <f t="shared" si="314"/>
        <v>42475.686111111107</v>
      </c>
    </row>
    <row r="4022" spans="1:21" ht="43.5" x14ac:dyDescent="0.3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>
        <f t="shared" si="310"/>
        <v>16.666666666666664</v>
      </c>
      <c r="P4022">
        <f t="shared" si="311"/>
        <v>17</v>
      </c>
      <c r="Q4022" s="16">
        <f t="shared" si="312"/>
        <v>33.333333333333336</v>
      </c>
      <c r="R4022" s="9" t="s">
        <v>8322</v>
      </c>
      <c r="S4022" t="s">
        <v>8323</v>
      </c>
      <c r="T4022" s="13">
        <f t="shared" si="313"/>
        <v>42057.190960648149</v>
      </c>
      <c r="U4022" s="13">
        <f t="shared" si="314"/>
        <v>42087.149293981478</v>
      </c>
    </row>
    <row r="4023" spans="1:21" ht="43.5" x14ac:dyDescent="0.3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>
        <f t="shared" si="310"/>
        <v>0.83333333333333337</v>
      </c>
      <c r="P4023">
        <f t="shared" si="311"/>
        <v>1</v>
      </c>
      <c r="Q4023" s="16">
        <f t="shared" si="312"/>
        <v>62.5</v>
      </c>
      <c r="R4023" s="9" t="s">
        <v>8322</v>
      </c>
      <c r="S4023" t="s">
        <v>8323</v>
      </c>
      <c r="T4023" s="13">
        <f t="shared" si="313"/>
        <v>41878.911550925928</v>
      </c>
      <c r="U4023" s="13">
        <f t="shared" si="314"/>
        <v>41938.911550925928</v>
      </c>
    </row>
    <row r="4024" spans="1:21" ht="29" x14ac:dyDescent="0.3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>
        <f t="shared" si="310"/>
        <v>69.561111111111103</v>
      </c>
      <c r="P4024">
        <f t="shared" si="311"/>
        <v>70</v>
      </c>
      <c r="Q4024" s="16">
        <f t="shared" si="312"/>
        <v>63.558375634517766</v>
      </c>
      <c r="R4024" s="9" t="s">
        <v>8322</v>
      </c>
      <c r="S4024" t="s">
        <v>8323</v>
      </c>
      <c r="T4024" s="13">
        <f t="shared" si="313"/>
        <v>41990.584108796291</v>
      </c>
      <c r="U4024" s="13">
        <f t="shared" si="314"/>
        <v>42036.120833333334</v>
      </c>
    </row>
    <row r="4025" spans="1:21" ht="43.5" x14ac:dyDescent="0.3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>
        <f t="shared" si="310"/>
        <v>0</v>
      </c>
      <c r="P4025">
        <f t="shared" si="311"/>
        <v>0</v>
      </c>
      <c r="Q4025" s="16" t="e">
        <f t="shared" si="312"/>
        <v>#DIV/0!</v>
      </c>
      <c r="R4025" s="9" t="s">
        <v>8322</v>
      </c>
      <c r="S4025" t="s">
        <v>8323</v>
      </c>
      <c r="T4025" s="13">
        <f t="shared" si="313"/>
        <v>42408.999571759254</v>
      </c>
      <c r="U4025" s="13">
        <f t="shared" si="314"/>
        <v>42453.957905092597</v>
      </c>
    </row>
    <row r="4026" spans="1:21" ht="43.5" x14ac:dyDescent="0.3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>
        <f t="shared" si="310"/>
        <v>1.25</v>
      </c>
      <c r="P4026">
        <f t="shared" si="311"/>
        <v>2</v>
      </c>
      <c r="Q4026" s="16">
        <f t="shared" si="312"/>
        <v>10</v>
      </c>
      <c r="R4026" s="9" t="s">
        <v>8322</v>
      </c>
      <c r="S4026" t="s">
        <v>8323</v>
      </c>
      <c r="T4026" s="13">
        <f t="shared" si="313"/>
        <v>42217.670104166667</v>
      </c>
      <c r="U4026" s="13">
        <f t="shared" si="314"/>
        <v>42247.670104166667</v>
      </c>
    </row>
    <row r="4027" spans="1:21" ht="58" x14ac:dyDescent="0.3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>
        <f t="shared" si="310"/>
        <v>5</v>
      </c>
      <c r="P4027">
        <f t="shared" si="311"/>
        <v>5</v>
      </c>
      <c r="Q4027" s="16">
        <f t="shared" si="312"/>
        <v>62.5</v>
      </c>
      <c r="R4027" s="9" t="s">
        <v>8322</v>
      </c>
      <c r="S4027" t="s">
        <v>8323</v>
      </c>
      <c r="T4027" s="13">
        <f t="shared" si="313"/>
        <v>42151.237685185188</v>
      </c>
      <c r="U4027" s="13">
        <f t="shared" si="314"/>
        <v>42211.237685185188</v>
      </c>
    </row>
    <row r="4028" spans="1:21" ht="43.5" x14ac:dyDescent="0.3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>
        <f t="shared" si="310"/>
        <v>0</v>
      </c>
      <c r="P4028">
        <f t="shared" si="311"/>
        <v>0</v>
      </c>
      <c r="Q4028" s="16" t="e">
        <f t="shared" si="312"/>
        <v>#DIV/0!</v>
      </c>
      <c r="R4028" s="9" t="s">
        <v>8322</v>
      </c>
      <c r="S4028" t="s">
        <v>8323</v>
      </c>
      <c r="T4028" s="13">
        <f t="shared" si="313"/>
        <v>42282.655543981484</v>
      </c>
      <c r="U4028" s="13">
        <f t="shared" si="314"/>
        <v>42342.697210648148</v>
      </c>
    </row>
    <row r="4029" spans="1:21" ht="58" x14ac:dyDescent="0.3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>
        <f t="shared" si="310"/>
        <v>7.166666666666667</v>
      </c>
      <c r="P4029">
        <f t="shared" si="311"/>
        <v>8</v>
      </c>
      <c r="Q4029" s="16">
        <f t="shared" si="312"/>
        <v>30.714285714285715</v>
      </c>
      <c r="R4029" s="9" t="s">
        <v>8322</v>
      </c>
      <c r="S4029" t="s">
        <v>8323</v>
      </c>
      <c r="T4029" s="13">
        <f t="shared" si="313"/>
        <v>42768.97084490741</v>
      </c>
      <c r="U4029" s="13">
        <f t="shared" si="314"/>
        <v>42789.041666666672</v>
      </c>
    </row>
    <row r="4030" spans="1:21" ht="43.5" x14ac:dyDescent="0.3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>
        <f t="shared" si="310"/>
        <v>28.050000000000004</v>
      </c>
      <c r="P4030">
        <f t="shared" si="311"/>
        <v>29</v>
      </c>
      <c r="Q4030" s="16">
        <f t="shared" si="312"/>
        <v>51</v>
      </c>
      <c r="R4030" s="9" t="s">
        <v>8322</v>
      </c>
      <c r="S4030" t="s">
        <v>8323</v>
      </c>
      <c r="T4030" s="13">
        <f t="shared" si="313"/>
        <v>41765.938657407409</v>
      </c>
      <c r="U4030" s="13">
        <f t="shared" si="314"/>
        <v>41795.938657407409</v>
      </c>
    </row>
    <row r="4031" spans="1:21" ht="43.5" x14ac:dyDescent="0.3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>
        <f t="shared" si="310"/>
        <v>0</v>
      </c>
      <c r="P4031">
        <f t="shared" si="311"/>
        <v>0</v>
      </c>
      <c r="Q4031" s="16" t="e">
        <f t="shared" si="312"/>
        <v>#DIV/0!</v>
      </c>
      <c r="R4031" s="9" t="s">
        <v>8322</v>
      </c>
      <c r="S4031" t="s">
        <v>8323</v>
      </c>
      <c r="T4031" s="13">
        <f t="shared" si="313"/>
        <v>42322.025115740747</v>
      </c>
      <c r="U4031" s="13">
        <f t="shared" si="314"/>
        <v>42352.025115740747</v>
      </c>
    </row>
    <row r="4032" spans="1:21" ht="58" x14ac:dyDescent="0.3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>
        <f t="shared" si="310"/>
        <v>16</v>
      </c>
      <c r="P4032">
        <f t="shared" si="311"/>
        <v>16</v>
      </c>
      <c r="Q4032" s="16">
        <f t="shared" si="312"/>
        <v>66.666666666666671</v>
      </c>
      <c r="R4032" s="9" t="s">
        <v>8322</v>
      </c>
      <c r="S4032" t="s">
        <v>8323</v>
      </c>
      <c r="T4032" s="13">
        <f t="shared" si="313"/>
        <v>42374.655081018514</v>
      </c>
      <c r="U4032" s="13">
        <f t="shared" si="314"/>
        <v>42403.784027777772</v>
      </c>
    </row>
    <row r="4033" spans="1:21" ht="58" x14ac:dyDescent="0.3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>
        <f t="shared" si="310"/>
        <v>0</v>
      </c>
      <c r="P4033">
        <f t="shared" si="311"/>
        <v>0</v>
      </c>
      <c r="Q4033" s="16" t="e">
        <f t="shared" si="312"/>
        <v>#DIV/0!</v>
      </c>
      <c r="R4033" s="9" t="s">
        <v>8322</v>
      </c>
      <c r="S4033" t="s">
        <v>8323</v>
      </c>
      <c r="T4033" s="13">
        <f t="shared" si="313"/>
        <v>41941.585231481484</v>
      </c>
      <c r="U4033" s="13">
        <f t="shared" si="314"/>
        <v>41991.626898148148</v>
      </c>
    </row>
    <row r="4034" spans="1:21" ht="43.5" x14ac:dyDescent="0.3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>
        <f t="shared" si="310"/>
        <v>6.8287037037037033</v>
      </c>
      <c r="P4034">
        <f t="shared" si="311"/>
        <v>7</v>
      </c>
      <c r="Q4034" s="16">
        <f t="shared" si="312"/>
        <v>59</v>
      </c>
      <c r="R4034" s="9" t="s">
        <v>8322</v>
      </c>
      <c r="S4034" t="s">
        <v>8323</v>
      </c>
      <c r="T4034" s="13">
        <f t="shared" si="313"/>
        <v>42293.809212962966</v>
      </c>
      <c r="U4034" s="13">
        <f t="shared" si="314"/>
        <v>42353.85087962963</v>
      </c>
    </row>
    <row r="4035" spans="1:21" ht="43.5" x14ac:dyDescent="0.3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>
        <f t="shared" ref="O4035:O4098" si="315">((E4035)/(D4035))*100</f>
        <v>25.698702928870294</v>
      </c>
      <c r="P4035">
        <f t="shared" ref="P4035:P4098" si="316">ROUNDUP(O4035,0)</f>
        <v>26</v>
      </c>
      <c r="Q4035" s="16">
        <f t="shared" ref="Q4035:Q4098" si="317">E4035/L4035</f>
        <v>65.340319148936175</v>
      </c>
      <c r="R4035" s="9" t="s">
        <v>8322</v>
      </c>
      <c r="S4035" t="s">
        <v>8323</v>
      </c>
      <c r="T4035" s="13">
        <f t="shared" ref="T4035:T4098" si="318">(((J4035/60)/60)/24)+DATE(1970,1,1)</f>
        <v>42614.268796296295</v>
      </c>
      <c r="U4035" s="13">
        <f t="shared" ref="U4035:U4098" si="319">(((I4035/60)/60)/24)+DATE(1970,1,1)</f>
        <v>42645.375</v>
      </c>
    </row>
    <row r="4036" spans="1:21" ht="43.5" x14ac:dyDescent="0.3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>
        <f t="shared" si="315"/>
        <v>1.4814814814814816</v>
      </c>
      <c r="P4036">
        <f t="shared" si="316"/>
        <v>2</v>
      </c>
      <c r="Q4036" s="16">
        <f t="shared" si="317"/>
        <v>100</v>
      </c>
      <c r="R4036" s="9" t="s">
        <v>8322</v>
      </c>
      <c r="S4036" t="s">
        <v>8323</v>
      </c>
      <c r="T4036" s="13">
        <f t="shared" si="318"/>
        <v>42067.947337962964</v>
      </c>
      <c r="U4036" s="13">
        <f t="shared" si="319"/>
        <v>42097.905671296292</v>
      </c>
    </row>
    <row r="4037" spans="1:21" ht="29" x14ac:dyDescent="0.3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>
        <f t="shared" si="315"/>
        <v>36.85</v>
      </c>
      <c r="P4037">
        <f t="shared" si="316"/>
        <v>37</v>
      </c>
      <c r="Q4037" s="16">
        <f t="shared" si="317"/>
        <v>147.4</v>
      </c>
      <c r="R4037" s="9" t="s">
        <v>8322</v>
      </c>
      <c r="S4037" t="s">
        <v>8323</v>
      </c>
      <c r="T4037" s="13">
        <f t="shared" si="318"/>
        <v>41903.882951388885</v>
      </c>
      <c r="U4037" s="13">
        <f t="shared" si="319"/>
        <v>41933.882951388885</v>
      </c>
    </row>
    <row r="4038" spans="1:21" ht="43.5" x14ac:dyDescent="0.3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>
        <f t="shared" si="315"/>
        <v>47.05</v>
      </c>
      <c r="P4038">
        <f t="shared" si="316"/>
        <v>48</v>
      </c>
      <c r="Q4038" s="16">
        <f t="shared" si="317"/>
        <v>166.05882352941177</v>
      </c>
      <c r="R4038" s="9" t="s">
        <v>8322</v>
      </c>
      <c r="S4038" t="s">
        <v>8323</v>
      </c>
      <c r="T4038" s="13">
        <f t="shared" si="318"/>
        <v>41804.937083333331</v>
      </c>
      <c r="U4038" s="13">
        <f t="shared" si="319"/>
        <v>41821.9375</v>
      </c>
    </row>
    <row r="4039" spans="1:21" ht="58" x14ac:dyDescent="0.3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>
        <f t="shared" si="315"/>
        <v>11.428571428571429</v>
      </c>
      <c r="P4039">
        <f t="shared" si="316"/>
        <v>12</v>
      </c>
      <c r="Q4039" s="16">
        <f t="shared" si="317"/>
        <v>40</v>
      </c>
      <c r="R4039" s="9" t="s">
        <v>8322</v>
      </c>
      <c r="S4039" t="s">
        <v>8323</v>
      </c>
      <c r="T4039" s="13">
        <f t="shared" si="318"/>
        <v>42497.070775462969</v>
      </c>
      <c r="U4039" s="13">
        <f t="shared" si="319"/>
        <v>42514.600694444445</v>
      </c>
    </row>
    <row r="4040" spans="1:21" ht="43.5" x14ac:dyDescent="0.3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>
        <f t="shared" si="315"/>
        <v>12.04</v>
      </c>
      <c r="P4040">
        <f t="shared" si="316"/>
        <v>13</v>
      </c>
      <c r="Q4040" s="16">
        <f t="shared" si="317"/>
        <v>75.25</v>
      </c>
      <c r="R4040" s="9" t="s">
        <v>8322</v>
      </c>
      <c r="S4040" t="s">
        <v>8323</v>
      </c>
      <c r="T4040" s="13">
        <f t="shared" si="318"/>
        <v>41869.798726851855</v>
      </c>
      <c r="U4040" s="13">
        <f t="shared" si="319"/>
        <v>41929.798726851855</v>
      </c>
    </row>
    <row r="4041" spans="1:21" ht="43.5" x14ac:dyDescent="0.3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>
        <f t="shared" si="315"/>
        <v>60</v>
      </c>
      <c r="P4041">
        <f t="shared" si="316"/>
        <v>60</v>
      </c>
      <c r="Q4041" s="16">
        <f t="shared" si="317"/>
        <v>60</v>
      </c>
      <c r="R4041" s="9" t="s">
        <v>8322</v>
      </c>
      <c r="S4041" t="s">
        <v>8323</v>
      </c>
      <c r="T4041" s="13">
        <f t="shared" si="318"/>
        <v>42305.670914351853</v>
      </c>
      <c r="U4041" s="13">
        <f t="shared" si="319"/>
        <v>42339.249305555553</v>
      </c>
    </row>
    <row r="4042" spans="1:21" ht="43.5" x14ac:dyDescent="0.3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>
        <f t="shared" si="315"/>
        <v>31.25</v>
      </c>
      <c r="P4042">
        <f t="shared" si="316"/>
        <v>32</v>
      </c>
      <c r="Q4042" s="16">
        <f t="shared" si="317"/>
        <v>1250</v>
      </c>
      <c r="R4042" s="9" t="s">
        <v>8322</v>
      </c>
      <c r="S4042" t="s">
        <v>8323</v>
      </c>
      <c r="T4042" s="13">
        <f t="shared" si="318"/>
        <v>42144.231527777782</v>
      </c>
      <c r="U4042" s="13">
        <f t="shared" si="319"/>
        <v>42203.125</v>
      </c>
    </row>
    <row r="4043" spans="1:21" ht="29" x14ac:dyDescent="0.3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>
        <f t="shared" si="315"/>
        <v>0.42</v>
      </c>
      <c r="P4043">
        <f t="shared" si="316"/>
        <v>1</v>
      </c>
      <c r="Q4043" s="16">
        <f t="shared" si="317"/>
        <v>10.5</v>
      </c>
      <c r="R4043" s="9" t="s">
        <v>8322</v>
      </c>
      <c r="S4043" t="s">
        <v>8323</v>
      </c>
      <c r="T4043" s="13">
        <f t="shared" si="318"/>
        <v>42559.474004629628</v>
      </c>
      <c r="U4043" s="13">
        <f t="shared" si="319"/>
        <v>42619.474004629628</v>
      </c>
    </row>
    <row r="4044" spans="1:21" ht="43.5" x14ac:dyDescent="0.3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>
        <f t="shared" si="315"/>
        <v>0.21</v>
      </c>
      <c r="P4044">
        <f t="shared" si="316"/>
        <v>1</v>
      </c>
      <c r="Q4044" s="16">
        <f t="shared" si="317"/>
        <v>7</v>
      </c>
      <c r="R4044" s="9" t="s">
        <v>8322</v>
      </c>
      <c r="S4044" t="s">
        <v>8323</v>
      </c>
      <c r="T4044" s="13">
        <f t="shared" si="318"/>
        <v>41995.084074074075</v>
      </c>
      <c r="U4044" s="13">
        <f t="shared" si="319"/>
        <v>42024.802777777775</v>
      </c>
    </row>
    <row r="4045" spans="1:21" ht="43.5" x14ac:dyDescent="0.3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>
        <f t="shared" si="315"/>
        <v>0</v>
      </c>
      <c r="P4045">
        <f t="shared" si="316"/>
        <v>0</v>
      </c>
      <c r="Q4045" s="16" t="e">
        <f t="shared" si="317"/>
        <v>#DIV/0!</v>
      </c>
      <c r="R4045" s="9" t="s">
        <v>8322</v>
      </c>
      <c r="S4045" t="s">
        <v>8323</v>
      </c>
      <c r="T4045" s="13">
        <f t="shared" si="318"/>
        <v>41948.957465277781</v>
      </c>
      <c r="U4045" s="13">
        <f t="shared" si="319"/>
        <v>41963.957465277781</v>
      </c>
    </row>
    <row r="4046" spans="1:21" ht="43.5" x14ac:dyDescent="0.3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>
        <f t="shared" si="315"/>
        <v>37.5</v>
      </c>
      <c r="P4046">
        <f t="shared" si="316"/>
        <v>38</v>
      </c>
      <c r="Q4046" s="16">
        <f t="shared" si="317"/>
        <v>56.25</v>
      </c>
      <c r="R4046" s="9" t="s">
        <v>8322</v>
      </c>
      <c r="S4046" t="s">
        <v>8323</v>
      </c>
      <c r="T4046" s="13">
        <f t="shared" si="318"/>
        <v>42074.219699074078</v>
      </c>
      <c r="U4046" s="13">
        <f t="shared" si="319"/>
        <v>42104.208333333328</v>
      </c>
    </row>
    <row r="4047" spans="1:21" ht="58" x14ac:dyDescent="0.3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>
        <f t="shared" si="315"/>
        <v>0.02</v>
      </c>
      <c r="P4047">
        <f t="shared" si="316"/>
        <v>1</v>
      </c>
      <c r="Q4047" s="16">
        <f t="shared" si="317"/>
        <v>1</v>
      </c>
      <c r="R4047" s="9" t="s">
        <v>8322</v>
      </c>
      <c r="S4047" t="s">
        <v>8323</v>
      </c>
      <c r="T4047" s="13">
        <f t="shared" si="318"/>
        <v>41842.201261574075</v>
      </c>
      <c r="U4047" s="13">
        <f t="shared" si="319"/>
        <v>41872.201261574075</v>
      </c>
    </row>
    <row r="4048" spans="1:21" ht="58" x14ac:dyDescent="0.3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>
        <f t="shared" si="315"/>
        <v>8.2142857142857135</v>
      </c>
      <c r="P4048">
        <f t="shared" si="316"/>
        <v>9</v>
      </c>
      <c r="Q4048" s="16">
        <f t="shared" si="317"/>
        <v>38.333333333333336</v>
      </c>
      <c r="R4048" s="9" t="s">
        <v>8322</v>
      </c>
      <c r="S4048" t="s">
        <v>8323</v>
      </c>
      <c r="T4048" s="13">
        <f t="shared" si="318"/>
        <v>41904.650578703702</v>
      </c>
      <c r="U4048" s="13">
        <f t="shared" si="319"/>
        <v>41934.650578703702</v>
      </c>
    </row>
    <row r="4049" spans="1:21" ht="43.5" x14ac:dyDescent="0.3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>
        <f t="shared" si="315"/>
        <v>2.1999999999999997</v>
      </c>
      <c r="P4049">
        <f t="shared" si="316"/>
        <v>3</v>
      </c>
      <c r="Q4049" s="16">
        <f t="shared" si="317"/>
        <v>27.5</v>
      </c>
      <c r="R4049" s="9" t="s">
        <v>8322</v>
      </c>
      <c r="S4049" t="s">
        <v>8323</v>
      </c>
      <c r="T4049" s="13">
        <f t="shared" si="318"/>
        <v>41991.022488425922</v>
      </c>
      <c r="U4049" s="13">
        <f t="shared" si="319"/>
        <v>42015.041666666672</v>
      </c>
    </row>
    <row r="4050" spans="1:21" ht="58" x14ac:dyDescent="0.3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>
        <f t="shared" si="315"/>
        <v>17.652941176470588</v>
      </c>
      <c r="P4050">
        <f t="shared" si="316"/>
        <v>18</v>
      </c>
      <c r="Q4050" s="16">
        <f t="shared" si="317"/>
        <v>32.978021978021978</v>
      </c>
      <c r="R4050" s="9" t="s">
        <v>8322</v>
      </c>
      <c r="S4050" t="s">
        <v>8323</v>
      </c>
      <c r="T4050" s="13">
        <f t="shared" si="318"/>
        <v>42436.509108796294</v>
      </c>
      <c r="U4050" s="13">
        <f t="shared" si="319"/>
        <v>42471.467442129629</v>
      </c>
    </row>
    <row r="4051" spans="1:21" ht="43.5" x14ac:dyDescent="0.3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>
        <f t="shared" si="315"/>
        <v>0.08</v>
      </c>
      <c r="P4051">
        <f t="shared" si="316"/>
        <v>1</v>
      </c>
      <c r="Q4051" s="16">
        <f t="shared" si="317"/>
        <v>16</v>
      </c>
      <c r="R4051" s="9" t="s">
        <v>8322</v>
      </c>
      <c r="S4051" t="s">
        <v>8323</v>
      </c>
      <c r="T4051" s="13">
        <f t="shared" si="318"/>
        <v>42169.958506944444</v>
      </c>
      <c r="U4051" s="13">
        <f t="shared" si="319"/>
        <v>42199.958506944444</v>
      </c>
    </row>
    <row r="4052" spans="1:21" ht="58" x14ac:dyDescent="0.3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>
        <f t="shared" si="315"/>
        <v>6.6666666666666666E-2</v>
      </c>
      <c r="P4052">
        <f t="shared" si="316"/>
        <v>1</v>
      </c>
      <c r="Q4052" s="16">
        <f t="shared" si="317"/>
        <v>1</v>
      </c>
      <c r="R4052" s="9" t="s">
        <v>8322</v>
      </c>
      <c r="S4052" t="s">
        <v>8323</v>
      </c>
      <c r="T4052" s="13">
        <f t="shared" si="318"/>
        <v>41905.636469907404</v>
      </c>
      <c r="U4052" s="13">
        <f t="shared" si="319"/>
        <v>41935.636469907404</v>
      </c>
    </row>
    <row r="4053" spans="1:21" ht="43.5" x14ac:dyDescent="0.3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>
        <f t="shared" si="315"/>
        <v>0</v>
      </c>
      <c r="P4053">
        <f t="shared" si="316"/>
        <v>0</v>
      </c>
      <c r="Q4053" s="16" t="e">
        <f t="shared" si="317"/>
        <v>#DIV/0!</v>
      </c>
      <c r="R4053" s="9" t="s">
        <v>8322</v>
      </c>
      <c r="S4053" t="s">
        <v>8323</v>
      </c>
      <c r="T4053" s="13">
        <f t="shared" si="318"/>
        <v>41761.810150462967</v>
      </c>
      <c r="U4053" s="13">
        <f t="shared" si="319"/>
        <v>41768.286805555559</v>
      </c>
    </row>
    <row r="4054" spans="1:21" ht="58" x14ac:dyDescent="0.3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>
        <f t="shared" si="315"/>
        <v>37.533333333333339</v>
      </c>
      <c r="P4054">
        <f t="shared" si="316"/>
        <v>38</v>
      </c>
      <c r="Q4054" s="16">
        <f t="shared" si="317"/>
        <v>86.615384615384613</v>
      </c>
      <c r="R4054" s="9" t="s">
        <v>8322</v>
      </c>
      <c r="S4054" t="s">
        <v>8323</v>
      </c>
      <c r="T4054" s="13">
        <f t="shared" si="318"/>
        <v>41865.878657407404</v>
      </c>
      <c r="U4054" s="13">
        <f t="shared" si="319"/>
        <v>41925.878657407404</v>
      </c>
    </row>
    <row r="4055" spans="1:21" ht="43.5" x14ac:dyDescent="0.3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>
        <f t="shared" si="315"/>
        <v>22</v>
      </c>
      <c r="P4055">
        <f t="shared" si="316"/>
        <v>22</v>
      </c>
      <c r="Q4055" s="16">
        <f t="shared" si="317"/>
        <v>55</v>
      </c>
      <c r="R4055" s="9" t="s">
        <v>8322</v>
      </c>
      <c r="S4055" t="s">
        <v>8323</v>
      </c>
      <c r="T4055" s="13">
        <f t="shared" si="318"/>
        <v>41928.690138888887</v>
      </c>
      <c r="U4055" s="13">
        <f t="shared" si="319"/>
        <v>41958.833333333328</v>
      </c>
    </row>
    <row r="4056" spans="1:21" ht="43.5" x14ac:dyDescent="0.3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>
        <f t="shared" si="315"/>
        <v>0</v>
      </c>
      <c r="P4056">
        <f t="shared" si="316"/>
        <v>0</v>
      </c>
      <c r="Q4056" s="16" t="e">
        <f t="shared" si="317"/>
        <v>#DIV/0!</v>
      </c>
      <c r="R4056" s="9" t="s">
        <v>8322</v>
      </c>
      <c r="S4056" t="s">
        <v>8323</v>
      </c>
      <c r="T4056" s="13">
        <f t="shared" si="318"/>
        <v>42613.841261574074</v>
      </c>
      <c r="U4056" s="13">
        <f t="shared" si="319"/>
        <v>42644.166666666672</v>
      </c>
    </row>
    <row r="4057" spans="1:21" ht="43.5" x14ac:dyDescent="0.3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>
        <f t="shared" si="315"/>
        <v>17.62</v>
      </c>
      <c r="P4057">
        <f t="shared" si="316"/>
        <v>18</v>
      </c>
      <c r="Q4057" s="16">
        <f t="shared" si="317"/>
        <v>41.952380952380949</v>
      </c>
      <c r="R4057" s="9" t="s">
        <v>8322</v>
      </c>
      <c r="S4057" t="s">
        <v>8323</v>
      </c>
      <c r="T4057" s="13">
        <f t="shared" si="318"/>
        <v>41779.648506944446</v>
      </c>
      <c r="U4057" s="13">
        <f t="shared" si="319"/>
        <v>41809.648506944446</v>
      </c>
    </row>
    <row r="4058" spans="1:21" ht="43.5" x14ac:dyDescent="0.3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>
        <f t="shared" si="315"/>
        <v>53</v>
      </c>
      <c r="P4058">
        <f t="shared" si="316"/>
        <v>53</v>
      </c>
      <c r="Q4058" s="16">
        <f t="shared" si="317"/>
        <v>88.333333333333329</v>
      </c>
      <c r="R4058" s="9" t="s">
        <v>8322</v>
      </c>
      <c r="S4058" t="s">
        <v>8323</v>
      </c>
      <c r="T4058" s="13">
        <f t="shared" si="318"/>
        <v>42534.933321759265</v>
      </c>
      <c r="U4058" s="13">
        <f t="shared" si="319"/>
        <v>42554.832638888889</v>
      </c>
    </row>
    <row r="4059" spans="1:21" ht="58" x14ac:dyDescent="0.3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>
        <f t="shared" si="315"/>
        <v>22.142857142857142</v>
      </c>
      <c r="P4059">
        <f t="shared" si="316"/>
        <v>23</v>
      </c>
      <c r="Q4059" s="16">
        <f t="shared" si="317"/>
        <v>129.16666666666666</v>
      </c>
      <c r="R4059" s="9" t="s">
        <v>8322</v>
      </c>
      <c r="S4059" t="s">
        <v>8323</v>
      </c>
      <c r="T4059" s="13">
        <f t="shared" si="318"/>
        <v>42310.968518518523</v>
      </c>
      <c r="U4059" s="13">
        <f t="shared" si="319"/>
        <v>42333.958333333328</v>
      </c>
    </row>
    <row r="4060" spans="1:21" ht="43.5" x14ac:dyDescent="0.3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>
        <f t="shared" si="315"/>
        <v>2.5333333333333332</v>
      </c>
      <c r="P4060">
        <f t="shared" si="316"/>
        <v>3</v>
      </c>
      <c r="Q4060" s="16">
        <f t="shared" si="317"/>
        <v>23.75</v>
      </c>
      <c r="R4060" s="9" t="s">
        <v>8322</v>
      </c>
      <c r="S4060" t="s">
        <v>8323</v>
      </c>
      <c r="T4060" s="13">
        <f t="shared" si="318"/>
        <v>42446.060694444444</v>
      </c>
      <c r="U4060" s="13">
        <f t="shared" si="319"/>
        <v>42461.165972222225</v>
      </c>
    </row>
    <row r="4061" spans="1:21" ht="43.5" x14ac:dyDescent="0.3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>
        <f t="shared" si="315"/>
        <v>2.5</v>
      </c>
      <c r="P4061">
        <f t="shared" si="316"/>
        <v>3</v>
      </c>
      <c r="Q4061" s="16">
        <f t="shared" si="317"/>
        <v>35.714285714285715</v>
      </c>
      <c r="R4061" s="9" t="s">
        <v>8322</v>
      </c>
      <c r="S4061" t="s">
        <v>8323</v>
      </c>
      <c r="T4061" s="13">
        <f t="shared" si="318"/>
        <v>41866.640648148146</v>
      </c>
      <c r="U4061" s="13">
        <f t="shared" si="319"/>
        <v>41898.125</v>
      </c>
    </row>
    <row r="4062" spans="1:21" ht="58" x14ac:dyDescent="0.3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>
        <f t="shared" si="315"/>
        <v>2.85</v>
      </c>
      <c r="P4062">
        <f t="shared" si="316"/>
        <v>3</v>
      </c>
      <c r="Q4062" s="16">
        <f t="shared" si="317"/>
        <v>57</v>
      </c>
      <c r="R4062" s="9" t="s">
        <v>8322</v>
      </c>
      <c r="S4062" t="s">
        <v>8323</v>
      </c>
      <c r="T4062" s="13">
        <f t="shared" si="318"/>
        <v>41779.695092592592</v>
      </c>
      <c r="U4062" s="13">
        <f t="shared" si="319"/>
        <v>41813.666666666664</v>
      </c>
    </row>
    <row r="4063" spans="1:21" ht="43.5" x14ac:dyDescent="0.3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>
        <f t="shared" si="315"/>
        <v>0</v>
      </c>
      <c r="P4063">
        <f t="shared" si="316"/>
        <v>0</v>
      </c>
      <c r="Q4063" s="16" t="e">
        <f t="shared" si="317"/>
        <v>#DIV/0!</v>
      </c>
      <c r="R4063" s="9" t="s">
        <v>8322</v>
      </c>
      <c r="S4063" t="s">
        <v>8323</v>
      </c>
      <c r="T4063" s="13">
        <f t="shared" si="318"/>
        <v>42421.141469907408</v>
      </c>
      <c r="U4063" s="13">
        <f t="shared" si="319"/>
        <v>42481.099803240737</v>
      </c>
    </row>
    <row r="4064" spans="1:21" ht="43.5" x14ac:dyDescent="0.3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>
        <f t="shared" si="315"/>
        <v>2.4500000000000002</v>
      </c>
      <c r="P4064">
        <f t="shared" si="316"/>
        <v>3</v>
      </c>
      <c r="Q4064" s="16">
        <f t="shared" si="317"/>
        <v>163.33333333333334</v>
      </c>
      <c r="R4064" s="9" t="s">
        <v>8322</v>
      </c>
      <c r="S4064" t="s">
        <v>8323</v>
      </c>
      <c r="T4064" s="13">
        <f t="shared" si="318"/>
        <v>42523.739212962959</v>
      </c>
      <c r="U4064" s="13">
        <f t="shared" si="319"/>
        <v>42553.739212962959</v>
      </c>
    </row>
    <row r="4065" spans="1:21" ht="43.5" x14ac:dyDescent="0.3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>
        <f t="shared" si="315"/>
        <v>1.4210526315789473</v>
      </c>
      <c r="P4065">
        <f t="shared" si="316"/>
        <v>2</v>
      </c>
      <c r="Q4065" s="16">
        <f t="shared" si="317"/>
        <v>15</v>
      </c>
      <c r="R4065" s="9" t="s">
        <v>8322</v>
      </c>
      <c r="S4065" t="s">
        <v>8323</v>
      </c>
      <c r="T4065" s="13">
        <f t="shared" si="318"/>
        <v>41787.681527777779</v>
      </c>
      <c r="U4065" s="13">
        <f t="shared" si="319"/>
        <v>41817.681527777779</v>
      </c>
    </row>
    <row r="4066" spans="1:21" ht="43.5" x14ac:dyDescent="0.3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>
        <f t="shared" si="315"/>
        <v>19.25</v>
      </c>
      <c r="P4066">
        <f t="shared" si="316"/>
        <v>20</v>
      </c>
      <c r="Q4066" s="16">
        <f t="shared" si="317"/>
        <v>64.166666666666671</v>
      </c>
      <c r="R4066" s="9" t="s">
        <v>8322</v>
      </c>
      <c r="S4066" t="s">
        <v>8323</v>
      </c>
      <c r="T4066" s="13">
        <f t="shared" si="318"/>
        <v>42093.588263888887</v>
      </c>
      <c r="U4066" s="13">
        <f t="shared" si="319"/>
        <v>42123.588263888887</v>
      </c>
    </row>
    <row r="4067" spans="1:21" ht="29" x14ac:dyDescent="0.3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>
        <f t="shared" si="315"/>
        <v>0.67500000000000004</v>
      </c>
      <c r="P4067">
        <f t="shared" si="316"/>
        <v>1</v>
      </c>
      <c r="Q4067" s="16">
        <f t="shared" si="317"/>
        <v>6.75</v>
      </c>
      <c r="R4067" s="9" t="s">
        <v>8322</v>
      </c>
      <c r="S4067" t="s">
        <v>8323</v>
      </c>
      <c r="T4067" s="13">
        <f t="shared" si="318"/>
        <v>41833.951516203706</v>
      </c>
      <c r="U4067" s="13">
        <f t="shared" si="319"/>
        <v>41863.951516203706</v>
      </c>
    </row>
    <row r="4068" spans="1:21" ht="58" x14ac:dyDescent="0.3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>
        <f t="shared" si="315"/>
        <v>0.16666666666666669</v>
      </c>
      <c r="P4068">
        <f t="shared" si="316"/>
        <v>1</v>
      </c>
      <c r="Q4068" s="16">
        <f t="shared" si="317"/>
        <v>25</v>
      </c>
      <c r="R4068" s="9" t="s">
        <v>8322</v>
      </c>
      <c r="S4068" t="s">
        <v>8323</v>
      </c>
      <c r="T4068" s="13">
        <f t="shared" si="318"/>
        <v>42479.039212962962</v>
      </c>
      <c r="U4068" s="13">
        <f t="shared" si="319"/>
        <v>42509.039212962962</v>
      </c>
    </row>
    <row r="4069" spans="1:21" ht="43.5" x14ac:dyDescent="0.3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>
        <f t="shared" si="315"/>
        <v>60.9</v>
      </c>
      <c r="P4069">
        <f t="shared" si="316"/>
        <v>61</v>
      </c>
      <c r="Q4069" s="16">
        <f t="shared" si="317"/>
        <v>179.11764705882354</v>
      </c>
      <c r="R4069" s="9" t="s">
        <v>8322</v>
      </c>
      <c r="S4069" t="s">
        <v>8323</v>
      </c>
      <c r="T4069" s="13">
        <f t="shared" si="318"/>
        <v>42235.117476851854</v>
      </c>
      <c r="U4069" s="13">
        <f t="shared" si="319"/>
        <v>42275.117476851854</v>
      </c>
    </row>
    <row r="4070" spans="1:21" ht="43.5" x14ac:dyDescent="0.3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>
        <f t="shared" si="315"/>
        <v>1</v>
      </c>
      <c r="P4070">
        <f t="shared" si="316"/>
        <v>1</v>
      </c>
      <c r="Q4070" s="16">
        <f t="shared" si="317"/>
        <v>34.950000000000003</v>
      </c>
      <c r="R4070" s="9" t="s">
        <v>8322</v>
      </c>
      <c r="S4070" t="s">
        <v>8323</v>
      </c>
      <c r="T4070" s="13">
        <f t="shared" si="318"/>
        <v>42718.963599537034</v>
      </c>
      <c r="U4070" s="13">
        <f t="shared" si="319"/>
        <v>42748.961805555555</v>
      </c>
    </row>
    <row r="4071" spans="1:21" ht="43.5" x14ac:dyDescent="0.3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>
        <f t="shared" si="315"/>
        <v>34.4</v>
      </c>
      <c r="P4071">
        <f t="shared" si="316"/>
        <v>35</v>
      </c>
      <c r="Q4071" s="16">
        <f t="shared" si="317"/>
        <v>33.07692307692308</v>
      </c>
      <c r="R4071" s="9" t="s">
        <v>8322</v>
      </c>
      <c r="S4071" t="s">
        <v>8323</v>
      </c>
      <c r="T4071" s="13">
        <f t="shared" si="318"/>
        <v>42022.661527777775</v>
      </c>
      <c r="U4071" s="13">
        <f t="shared" si="319"/>
        <v>42063.5</v>
      </c>
    </row>
    <row r="4072" spans="1:21" ht="43.5" x14ac:dyDescent="0.3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>
        <f t="shared" si="315"/>
        <v>16.5</v>
      </c>
      <c r="P4072">
        <f t="shared" si="316"/>
        <v>17</v>
      </c>
      <c r="Q4072" s="16">
        <f t="shared" si="317"/>
        <v>27.5</v>
      </c>
      <c r="R4072" s="9" t="s">
        <v>8322</v>
      </c>
      <c r="S4072" t="s">
        <v>8323</v>
      </c>
      <c r="T4072" s="13">
        <f t="shared" si="318"/>
        <v>42031.666898148149</v>
      </c>
      <c r="U4072" s="13">
        <f t="shared" si="319"/>
        <v>42064.125</v>
      </c>
    </row>
    <row r="4073" spans="1:21" ht="58" x14ac:dyDescent="0.3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>
        <f t="shared" si="315"/>
        <v>0</v>
      </c>
      <c r="P4073">
        <f t="shared" si="316"/>
        <v>0</v>
      </c>
      <c r="Q4073" s="16" t="e">
        <f t="shared" si="317"/>
        <v>#DIV/0!</v>
      </c>
      <c r="R4073" s="9" t="s">
        <v>8322</v>
      </c>
      <c r="S4073" t="s">
        <v>8323</v>
      </c>
      <c r="T4073" s="13">
        <f t="shared" si="318"/>
        <v>42700.804756944446</v>
      </c>
      <c r="U4073" s="13">
        <f t="shared" si="319"/>
        <v>42730.804756944446</v>
      </c>
    </row>
    <row r="4074" spans="1:21" ht="58" x14ac:dyDescent="0.3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>
        <f t="shared" si="315"/>
        <v>0.4</v>
      </c>
      <c r="P4074">
        <f t="shared" si="316"/>
        <v>1</v>
      </c>
      <c r="Q4074" s="16">
        <f t="shared" si="317"/>
        <v>2</v>
      </c>
      <c r="R4074" s="9" t="s">
        <v>8322</v>
      </c>
      <c r="S4074" t="s">
        <v>8323</v>
      </c>
      <c r="T4074" s="13">
        <f t="shared" si="318"/>
        <v>41812.77443287037</v>
      </c>
      <c r="U4074" s="13">
        <f t="shared" si="319"/>
        <v>41872.77443287037</v>
      </c>
    </row>
    <row r="4075" spans="1:21" ht="43.5" x14ac:dyDescent="0.3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>
        <f t="shared" si="315"/>
        <v>1.0571428571428572</v>
      </c>
      <c r="P4075">
        <f t="shared" si="316"/>
        <v>2</v>
      </c>
      <c r="Q4075" s="16">
        <f t="shared" si="317"/>
        <v>18.5</v>
      </c>
      <c r="R4075" s="9" t="s">
        <v>8322</v>
      </c>
      <c r="S4075" t="s">
        <v>8323</v>
      </c>
      <c r="T4075" s="13">
        <f t="shared" si="318"/>
        <v>42078.34520833334</v>
      </c>
      <c r="U4075" s="13">
        <f t="shared" si="319"/>
        <v>42133.166666666672</v>
      </c>
    </row>
    <row r="4076" spans="1:21" ht="43.5" x14ac:dyDescent="0.3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>
        <f t="shared" si="315"/>
        <v>26.727272727272727</v>
      </c>
      <c r="P4076">
        <f t="shared" si="316"/>
        <v>27</v>
      </c>
      <c r="Q4076" s="16">
        <f t="shared" si="317"/>
        <v>35</v>
      </c>
      <c r="R4076" s="9" t="s">
        <v>8322</v>
      </c>
      <c r="S4076" t="s">
        <v>8323</v>
      </c>
      <c r="T4076" s="13">
        <f t="shared" si="318"/>
        <v>42283.552951388891</v>
      </c>
      <c r="U4076" s="13">
        <f t="shared" si="319"/>
        <v>42313.594618055555</v>
      </c>
    </row>
    <row r="4077" spans="1:21" ht="43.5" x14ac:dyDescent="0.3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>
        <f t="shared" si="315"/>
        <v>28.799999999999997</v>
      </c>
      <c r="P4077">
        <f t="shared" si="316"/>
        <v>29</v>
      </c>
      <c r="Q4077" s="16">
        <f t="shared" si="317"/>
        <v>44.307692307692307</v>
      </c>
      <c r="R4077" s="9" t="s">
        <v>8322</v>
      </c>
      <c r="S4077" t="s">
        <v>8323</v>
      </c>
      <c r="T4077" s="13">
        <f t="shared" si="318"/>
        <v>41779.045937499999</v>
      </c>
      <c r="U4077" s="13">
        <f t="shared" si="319"/>
        <v>41820.727777777778</v>
      </c>
    </row>
    <row r="4078" spans="1:21" ht="43.5" x14ac:dyDescent="0.3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>
        <f t="shared" si="315"/>
        <v>0</v>
      </c>
      <c r="P4078">
        <f t="shared" si="316"/>
        <v>0</v>
      </c>
      <c r="Q4078" s="16" t="e">
        <f t="shared" si="317"/>
        <v>#DIV/0!</v>
      </c>
      <c r="R4078" s="9" t="s">
        <v>8322</v>
      </c>
      <c r="S4078" t="s">
        <v>8323</v>
      </c>
      <c r="T4078" s="13">
        <f t="shared" si="318"/>
        <v>41905.795706018522</v>
      </c>
      <c r="U4078" s="13">
        <f t="shared" si="319"/>
        <v>41933.82708333333</v>
      </c>
    </row>
    <row r="4079" spans="1:21" ht="43.5" x14ac:dyDescent="0.3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>
        <f t="shared" si="315"/>
        <v>8.9</v>
      </c>
      <c r="P4079">
        <f t="shared" si="316"/>
        <v>9</v>
      </c>
      <c r="Q4079" s="16">
        <f t="shared" si="317"/>
        <v>222.5</v>
      </c>
      <c r="R4079" s="9" t="s">
        <v>8322</v>
      </c>
      <c r="S4079" t="s">
        <v>8323</v>
      </c>
      <c r="T4079" s="13">
        <f t="shared" si="318"/>
        <v>42695.7105787037</v>
      </c>
      <c r="U4079" s="13">
        <f t="shared" si="319"/>
        <v>42725.7105787037</v>
      </c>
    </row>
    <row r="4080" spans="1:21" ht="43.5" x14ac:dyDescent="0.3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>
        <f t="shared" si="315"/>
        <v>0</v>
      </c>
      <c r="P4080">
        <f t="shared" si="316"/>
        <v>0</v>
      </c>
      <c r="Q4080" s="16" t="e">
        <f t="shared" si="317"/>
        <v>#DIV/0!</v>
      </c>
      <c r="R4080" s="9" t="s">
        <v>8322</v>
      </c>
      <c r="S4080" t="s">
        <v>8323</v>
      </c>
      <c r="T4080" s="13">
        <f t="shared" si="318"/>
        <v>42732.787523148145</v>
      </c>
      <c r="U4080" s="13">
        <f t="shared" si="319"/>
        <v>42762.787523148145</v>
      </c>
    </row>
    <row r="4081" spans="1:21" ht="43.5" x14ac:dyDescent="0.3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>
        <f t="shared" si="315"/>
        <v>0.16666666666666669</v>
      </c>
      <c r="P4081">
        <f t="shared" si="316"/>
        <v>1</v>
      </c>
      <c r="Q4081" s="16">
        <f t="shared" si="317"/>
        <v>5</v>
      </c>
      <c r="R4081" s="9" t="s">
        <v>8322</v>
      </c>
      <c r="S4081" t="s">
        <v>8323</v>
      </c>
      <c r="T4081" s="13">
        <f t="shared" si="318"/>
        <v>42510.938900462963</v>
      </c>
      <c r="U4081" s="13">
        <f t="shared" si="319"/>
        <v>42540.938900462963</v>
      </c>
    </row>
    <row r="4082" spans="1:21" ht="43.5" x14ac:dyDescent="0.3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>
        <f t="shared" si="315"/>
        <v>0</v>
      </c>
      <c r="P4082">
        <f t="shared" si="316"/>
        <v>0</v>
      </c>
      <c r="Q4082" s="16" t="e">
        <f t="shared" si="317"/>
        <v>#DIV/0!</v>
      </c>
      <c r="R4082" s="9" t="s">
        <v>8322</v>
      </c>
      <c r="S4082" t="s">
        <v>8323</v>
      </c>
      <c r="T4082" s="13">
        <f t="shared" si="318"/>
        <v>42511.698101851856</v>
      </c>
      <c r="U4082" s="13">
        <f t="shared" si="319"/>
        <v>42535.787500000006</v>
      </c>
    </row>
    <row r="4083" spans="1:21" ht="43.5" x14ac:dyDescent="0.3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>
        <f t="shared" si="315"/>
        <v>15.737410071942445</v>
      </c>
      <c r="P4083">
        <f t="shared" si="316"/>
        <v>16</v>
      </c>
      <c r="Q4083" s="16">
        <f t="shared" si="317"/>
        <v>29.166666666666668</v>
      </c>
      <c r="R4083" s="9" t="s">
        <v>8322</v>
      </c>
      <c r="S4083" t="s">
        <v>8323</v>
      </c>
      <c r="T4083" s="13">
        <f t="shared" si="318"/>
        <v>42041.581307870365</v>
      </c>
      <c r="U4083" s="13">
        <f t="shared" si="319"/>
        <v>42071.539641203708</v>
      </c>
    </row>
    <row r="4084" spans="1:21" ht="43.5" x14ac:dyDescent="0.3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>
        <f t="shared" si="315"/>
        <v>2</v>
      </c>
      <c r="P4084">
        <f t="shared" si="316"/>
        <v>2</v>
      </c>
      <c r="Q4084" s="16">
        <f t="shared" si="317"/>
        <v>1.5</v>
      </c>
      <c r="R4084" s="9" t="s">
        <v>8322</v>
      </c>
      <c r="S4084" t="s">
        <v>8323</v>
      </c>
      <c r="T4084" s="13">
        <f t="shared" si="318"/>
        <v>42307.189270833333</v>
      </c>
      <c r="U4084" s="13">
        <f t="shared" si="319"/>
        <v>42322.958333333328</v>
      </c>
    </row>
    <row r="4085" spans="1:21" ht="43.5" x14ac:dyDescent="0.3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>
        <f t="shared" si="315"/>
        <v>21.685714285714287</v>
      </c>
      <c r="P4085">
        <f t="shared" si="316"/>
        <v>22</v>
      </c>
      <c r="Q4085" s="16">
        <f t="shared" si="317"/>
        <v>126.5</v>
      </c>
      <c r="R4085" s="9" t="s">
        <v>8322</v>
      </c>
      <c r="S4085" t="s">
        <v>8323</v>
      </c>
      <c r="T4085" s="13">
        <f t="shared" si="318"/>
        <v>42353.761759259258</v>
      </c>
      <c r="U4085" s="13">
        <f t="shared" si="319"/>
        <v>42383.761759259258</v>
      </c>
    </row>
    <row r="4086" spans="1:21" ht="58" x14ac:dyDescent="0.3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>
        <f t="shared" si="315"/>
        <v>0.33333333333333337</v>
      </c>
      <c r="P4086">
        <f t="shared" si="316"/>
        <v>1</v>
      </c>
      <c r="Q4086" s="16">
        <f t="shared" si="317"/>
        <v>10</v>
      </c>
      <c r="R4086" s="9" t="s">
        <v>8322</v>
      </c>
      <c r="S4086" t="s">
        <v>8323</v>
      </c>
      <c r="T4086" s="13">
        <f t="shared" si="318"/>
        <v>42622.436412037037</v>
      </c>
      <c r="U4086" s="13">
        <f t="shared" si="319"/>
        <v>42652.436412037037</v>
      </c>
    </row>
    <row r="4087" spans="1:21" ht="43.5" x14ac:dyDescent="0.3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>
        <f t="shared" si="315"/>
        <v>0.2857142857142857</v>
      </c>
      <c r="P4087">
        <f t="shared" si="316"/>
        <v>1</v>
      </c>
      <c r="Q4087" s="16">
        <f t="shared" si="317"/>
        <v>10</v>
      </c>
      <c r="R4087" s="9" t="s">
        <v>8322</v>
      </c>
      <c r="S4087" t="s">
        <v>8323</v>
      </c>
      <c r="T4087" s="13">
        <f t="shared" si="318"/>
        <v>42058.603877314818</v>
      </c>
      <c r="U4087" s="13">
        <f t="shared" si="319"/>
        <v>42087.165972222225</v>
      </c>
    </row>
    <row r="4088" spans="1:21" ht="43.5" x14ac:dyDescent="0.3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>
        <f t="shared" si="315"/>
        <v>4.7</v>
      </c>
      <c r="P4088">
        <f t="shared" si="316"/>
        <v>5</v>
      </c>
      <c r="Q4088" s="16">
        <f t="shared" si="317"/>
        <v>9.4</v>
      </c>
      <c r="R4088" s="9" t="s">
        <v>8322</v>
      </c>
      <c r="S4088" t="s">
        <v>8323</v>
      </c>
      <c r="T4088" s="13">
        <f t="shared" si="318"/>
        <v>42304.940960648149</v>
      </c>
      <c r="U4088" s="13">
        <f t="shared" si="319"/>
        <v>42329.166666666672</v>
      </c>
    </row>
    <row r="4089" spans="1:21" x14ac:dyDescent="0.3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>
        <f t="shared" si="315"/>
        <v>0</v>
      </c>
      <c r="P4089">
        <f t="shared" si="316"/>
        <v>0</v>
      </c>
      <c r="Q4089" s="16" t="e">
        <f t="shared" si="317"/>
        <v>#DIV/0!</v>
      </c>
      <c r="R4089" s="9" t="s">
        <v>8322</v>
      </c>
      <c r="S4089" t="s">
        <v>8323</v>
      </c>
      <c r="T4089" s="13">
        <f t="shared" si="318"/>
        <v>42538.742893518516</v>
      </c>
      <c r="U4089" s="13">
        <f t="shared" si="319"/>
        <v>42568.742893518516</v>
      </c>
    </row>
    <row r="4090" spans="1:21" ht="43.5" x14ac:dyDescent="0.3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>
        <f t="shared" si="315"/>
        <v>10.8</v>
      </c>
      <c r="P4090">
        <f t="shared" si="316"/>
        <v>11</v>
      </c>
      <c r="Q4090" s="16">
        <f t="shared" si="317"/>
        <v>72</v>
      </c>
      <c r="R4090" s="9" t="s">
        <v>8322</v>
      </c>
      <c r="S4090" t="s">
        <v>8323</v>
      </c>
      <c r="T4090" s="13">
        <f t="shared" si="318"/>
        <v>41990.612546296295</v>
      </c>
      <c r="U4090" s="13">
        <f t="shared" si="319"/>
        <v>42020.434722222228</v>
      </c>
    </row>
    <row r="4091" spans="1:21" ht="58" x14ac:dyDescent="0.3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>
        <f t="shared" si="315"/>
        <v>4.8</v>
      </c>
      <c r="P4091">
        <f t="shared" si="316"/>
        <v>5</v>
      </c>
      <c r="Q4091" s="16">
        <f t="shared" si="317"/>
        <v>30</v>
      </c>
      <c r="R4091" s="9" t="s">
        <v>8322</v>
      </c>
      <c r="S4091" t="s">
        <v>8323</v>
      </c>
      <c r="T4091" s="13">
        <f t="shared" si="318"/>
        <v>42122.732499999998</v>
      </c>
      <c r="U4091" s="13">
        <f t="shared" si="319"/>
        <v>42155.732638888891</v>
      </c>
    </row>
    <row r="4092" spans="1:21" ht="43.5" x14ac:dyDescent="0.3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>
        <f t="shared" si="315"/>
        <v>3.2</v>
      </c>
      <c r="P4092">
        <f t="shared" si="316"/>
        <v>4</v>
      </c>
      <c r="Q4092" s="16">
        <f t="shared" si="317"/>
        <v>10.666666666666666</v>
      </c>
      <c r="R4092" s="9" t="s">
        <v>8322</v>
      </c>
      <c r="S4092" t="s">
        <v>8323</v>
      </c>
      <c r="T4092" s="13">
        <f t="shared" si="318"/>
        <v>42209.67288194444</v>
      </c>
      <c r="U4092" s="13">
        <f t="shared" si="319"/>
        <v>42223.625</v>
      </c>
    </row>
    <row r="4093" spans="1:21" ht="43.5" x14ac:dyDescent="0.3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>
        <f t="shared" si="315"/>
        <v>12.75</v>
      </c>
      <c r="P4093">
        <f t="shared" si="316"/>
        <v>13</v>
      </c>
      <c r="Q4093" s="16">
        <f t="shared" si="317"/>
        <v>25.5</v>
      </c>
      <c r="R4093" s="9" t="s">
        <v>8322</v>
      </c>
      <c r="S4093" t="s">
        <v>8323</v>
      </c>
      <c r="T4093" s="13">
        <f t="shared" si="318"/>
        <v>41990.506377314814</v>
      </c>
      <c r="U4093" s="13">
        <f t="shared" si="319"/>
        <v>42020.506377314814</v>
      </c>
    </row>
    <row r="4094" spans="1:21" ht="43.5" x14ac:dyDescent="0.3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>
        <f t="shared" si="315"/>
        <v>1.8181818181818181E-2</v>
      </c>
      <c r="P4094">
        <f t="shared" si="316"/>
        <v>1</v>
      </c>
      <c r="Q4094" s="16">
        <f t="shared" si="317"/>
        <v>20</v>
      </c>
      <c r="R4094" s="9" t="s">
        <v>8322</v>
      </c>
      <c r="S4094" t="s">
        <v>8323</v>
      </c>
      <c r="T4094" s="13">
        <f t="shared" si="318"/>
        <v>42039.194988425923</v>
      </c>
      <c r="U4094" s="13">
        <f t="shared" si="319"/>
        <v>42099.153321759266</v>
      </c>
    </row>
    <row r="4095" spans="1:21" ht="43.5" x14ac:dyDescent="0.3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>
        <f t="shared" si="315"/>
        <v>2.4</v>
      </c>
      <c r="P4095">
        <f t="shared" si="316"/>
        <v>3</v>
      </c>
      <c r="Q4095" s="16">
        <f t="shared" si="317"/>
        <v>15</v>
      </c>
      <c r="R4095" s="9" t="s">
        <v>8322</v>
      </c>
      <c r="S4095" t="s">
        <v>8323</v>
      </c>
      <c r="T4095" s="13">
        <f t="shared" si="318"/>
        <v>42178.815891203703</v>
      </c>
      <c r="U4095" s="13">
        <f t="shared" si="319"/>
        <v>42238.815891203703</v>
      </c>
    </row>
    <row r="4096" spans="1:21" ht="43.5" x14ac:dyDescent="0.3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>
        <f t="shared" si="315"/>
        <v>36.5</v>
      </c>
      <c r="P4096">
        <f t="shared" si="316"/>
        <v>37</v>
      </c>
      <c r="Q4096" s="16">
        <f t="shared" si="317"/>
        <v>91.25</v>
      </c>
      <c r="R4096" s="9" t="s">
        <v>8322</v>
      </c>
      <c r="S4096" t="s">
        <v>8323</v>
      </c>
      <c r="T4096" s="13">
        <f t="shared" si="318"/>
        <v>41890.086805555555</v>
      </c>
      <c r="U4096" s="13">
        <f t="shared" si="319"/>
        <v>41934.207638888889</v>
      </c>
    </row>
    <row r="4097" spans="1:21" ht="43.5" x14ac:dyDescent="0.3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>
        <f t="shared" si="315"/>
        <v>2.666666666666667</v>
      </c>
      <c r="P4097">
        <f t="shared" si="316"/>
        <v>3</v>
      </c>
      <c r="Q4097" s="16">
        <f t="shared" si="317"/>
        <v>800</v>
      </c>
      <c r="R4097" s="9" t="s">
        <v>8322</v>
      </c>
      <c r="S4097" t="s">
        <v>8323</v>
      </c>
      <c r="T4097" s="13">
        <f t="shared" si="318"/>
        <v>42693.031828703708</v>
      </c>
      <c r="U4097" s="13">
        <f t="shared" si="319"/>
        <v>42723.031828703708</v>
      </c>
    </row>
    <row r="4098" spans="1:21" ht="43.5" x14ac:dyDescent="0.3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>
        <f t="shared" si="315"/>
        <v>11.428571428571429</v>
      </c>
      <c r="P4098">
        <f t="shared" si="316"/>
        <v>12</v>
      </c>
      <c r="Q4098" s="16">
        <f t="shared" si="317"/>
        <v>80</v>
      </c>
      <c r="R4098" s="9" t="s">
        <v>8322</v>
      </c>
      <c r="S4098" t="s">
        <v>8323</v>
      </c>
      <c r="T4098" s="13">
        <f t="shared" si="318"/>
        <v>42750.530312499999</v>
      </c>
      <c r="U4098" s="13">
        <f t="shared" si="319"/>
        <v>42794.368749999994</v>
      </c>
    </row>
    <row r="4099" spans="1:21" ht="43.5" x14ac:dyDescent="0.3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>
        <f t="shared" ref="O4099:O4115" si="320">((E4099)/(D4099))*100</f>
        <v>0</v>
      </c>
      <c r="P4099">
        <f t="shared" ref="P4099:P4115" si="321">ROUNDUP(O4099,0)</f>
        <v>0</v>
      </c>
      <c r="Q4099" s="16" t="e">
        <f t="shared" ref="Q4099:Q4115" si="322">E4099/L4099</f>
        <v>#DIV/0!</v>
      </c>
      <c r="R4099" s="9" t="s">
        <v>8322</v>
      </c>
      <c r="S4099" t="s">
        <v>8323</v>
      </c>
      <c r="T4099" s="13">
        <f t="shared" ref="T4099:T4115" si="323">(((J4099/60)/60)/24)+DATE(1970,1,1)</f>
        <v>42344.824502314819</v>
      </c>
      <c r="U4099" s="13">
        <f t="shared" ref="U4099:U4115" si="324">(((I4099/60)/60)/24)+DATE(1970,1,1)</f>
        <v>42400.996527777781</v>
      </c>
    </row>
    <row r="4100" spans="1:21" ht="43.5" x14ac:dyDescent="0.3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>
        <f t="shared" si="320"/>
        <v>0</v>
      </c>
      <c r="P4100">
        <f t="shared" si="321"/>
        <v>0</v>
      </c>
      <c r="Q4100" s="16" t="e">
        <f t="shared" si="322"/>
        <v>#DIV/0!</v>
      </c>
      <c r="R4100" s="9" t="s">
        <v>8322</v>
      </c>
      <c r="S4100" t="s">
        <v>8323</v>
      </c>
      <c r="T4100" s="13">
        <f t="shared" si="323"/>
        <v>42495.722187499996</v>
      </c>
      <c r="U4100" s="13">
        <f t="shared" si="324"/>
        <v>42525.722187499996</v>
      </c>
    </row>
    <row r="4101" spans="1:21" ht="58" x14ac:dyDescent="0.3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>
        <f t="shared" si="320"/>
        <v>1.1111111111111112</v>
      </c>
      <c r="P4101">
        <f t="shared" si="321"/>
        <v>2</v>
      </c>
      <c r="Q4101" s="16">
        <f t="shared" si="322"/>
        <v>50</v>
      </c>
      <c r="R4101" s="9" t="s">
        <v>8322</v>
      </c>
      <c r="S4101" t="s">
        <v>8323</v>
      </c>
      <c r="T4101" s="13">
        <f t="shared" si="323"/>
        <v>42570.850381944445</v>
      </c>
      <c r="U4101" s="13">
        <f t="shared" si="324"/>
        <v>42615.850381944445</v>
      </c>
    </row>
    <row r="4102" spans="1:21" ht="43.5" x14ac:dyDescent="0.3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>
        <f t="shared" si="320"/>
        <v>0</v>
      </c>
      <c r="P4102">
        <f t="shared" si="321"/>
        <v>0</v>
      </c>
      <c r="Q4102" s="16" t="e">
        <f t="shared" si="322"/>
        <v>#DIV/0!</v>
      </c>
      <c r="R4102" s="9" t="s">
        <v>8322</v>
      </c>
      <c r="S4102" t="s">
        <v>8323</v>
      </c>
      <c r="T4102" s="13">
        <f t="shared" si="323"/>
        <v>41927.124884259261</v>
      </c>
      <c r="U4102" s="13">
        <f t="shared" si="324"/>
        <v>41937.124884259261</v>
      </c>
    </row>
    <row r="4103" spans="1:21" ht="43.5" x14ac:dyDescent="0.3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>
        <f t="shared" si="320"/>
        <v>0</v>
      </c>
      <c r="P4103">
        <f t="shared" si="321"/>
        <v>0</v>
      </c>
      <c r="Q4103" s="16" t="e">
        <f t="shared" si="322"/>
        <v>#DIV/0!</v>
      </c>
      <c r="R4103" s="9" t="s">
        <v>8322</v>
      </c>
      <c r="S4103" t="s">
        <v>8323</v>
      </c>
      <c r="T4103" s="13">
        <f t="shared" si="323"/>
        <v>42730.903726851851</v>
      </c>
      <c r="U4103" s="13">
        <f t="shared" si="324"/>
        <v>42760.903726851851</v>
      </c>
    </row>
    <row r="4104" spans="1:21" ht="43.5" x14ac:dyDescent="0.3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>
        <f t="shared" si="320"/>
        <v>27.400000000000002</v>
      </c>
      <c r="P4104">
        <f t="shared" si="321"/>
        <v>28</v>
      </c>
      <c r="Q4104" s="16">
        <f t="shared" si="322"/>
        <v>22.833333333333332</v>
      </c>
      <c r="R4104" s="9" t="s">
        <v>8322</v>
      </c>
      <c r="S4104" t="s">
        <v>8323</v>
      </c>
      <c r="T4104" s="13">
        <f t="shared" si="323"/>
        <v>42475.848067129627</v>
      </c>
      <c r="U4104" s="13">
        <f t="shared" si="324"/>
        <v>42505.848067129627</v>
      </c>
    </row>
    <row r="4105" spans="1:21" ht="43.5" x14ac:dyDescent="0.3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>
        <f t="shared" si="320"/>
        <v>10</v>
      </c>
      <c r="P4105">
        <f t="shared" si="321"/>
        <v>10</v>
      </c>
      <c r="Q4105" s="16">
        <f t="shared" si="322"/>
        <v>16.666666666666668</v>
      </c>
      <c r="R4105" s="9" t="s">
        <v>8322</v>
      </c>
      <c r="S4105" t="s">
        <v>8323</v>
      </c>
      <c r="T4105" s="13">
        <f t="shared" si="323"/>
        <v>42188.83293981482</v>
      </c>
      <c r="U4105" s="13">
        <f t="shared" si="324"/>
        <v>42242.772222222222</v>
      </c>
    </row>
    <row r="4106" spans="1:21" ht="43.5" x14ac:dyDescent="0.3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>
        <f t="shared" si="320"/>
        <v>21.366666666666667</v>
      </c>
      <c r="P4106">
        <f t="shared" si="321"/>
        <v>22</v>
      </c>
      <c r="Q4106" s="16">
        <f t="shared" si="322"/>
        <v>45.785714285714285</v>
      </c>
      <c r="R4106" s="9" t="s">
        <v>8322</v>
      </c>
      <c r="S4106" t="s">
        <v>8323</v>
      </c>
      <c r="T4106" s="13">
        <f t="shared" si="323"/>
        <v>42640.278171296297</v>
      </c>
      <c r="U4106" s="13">
        <f t="shared" si="324"/>
        <v>42670.278171296297</v>
      </c>
    </row>
    <row r="4107" spans="1:21" ht="58" x14ac:dyDescent="0.3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>
        <f t="shared" si="320"/>
        <v>6.9696969696969706</v>
      </c>
      <c r="P4107">
        <f t="shared" si="321"/>
        <v>7</v>
      </c>
      <c r="Q4107" s="16">
        <f t="shared" si="322"/>
        <v>383.33333333333331</v>
      </c>
      <c r="R4107" s="9" t="s">
        <v>8322</v>
      </c>
      <c r="S4107" t="s">
        <v>8323</v>
      </c>
      <c r="T4107" s="13">
        <f t="shared" si="323"/>
        <v>42697.010520833333</v>
      </c>
      <c r="U4107" s="13">
        <f t="shared" si="324"/>
        <v>42730.010520833333</v>
      </c>
    </row>
    <row r="4108" spans="1:21" ht="43.5" x14ac:dyDescent="0.3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>
        <f t="shared" si="320"/>
        <v>70.599999999999994</v>
      </c>
      <c r="P4108">
        <f t="shared" si="321"/>
        <v>71</v>
      </c>
      <c r="Q4108" s="16">
        <f t="shared" si="322"/>
        <v>106.96969696969697</v>
      </c>
      <c r="R4108" s="9" t="s">
        <v>8322</v>
      </c>
      <c r="S4108" t="s">
        <v>8323</v>
      </c>
      <c r="T4108" s="13">
        <f t="shared" si="323"/>
        <v>42053.049375000002</v>
      </c>
      <c r="U4108" s="13">
        <f t="shared" si="324"/>
        <v>42096.041666666672</v>
      </c>
    </row>
    <row r="4109" spans="1:21" ht="43.5" x14ac:dyDescent="0.3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>
        <f t="shared" si="320"/>
        <v>2.0500000000000003</v>
      </c>
      <c r="P4109">
        <f t="shared" si="321"/>
        <v>3</v>
      </c>
      <c r="Q4109" s="16">
        <f t="shared" si="322"/>
        <v>10.25</v>
      </c>
      <c r="R4109" s="9" t="s">
        <v>8322</v>
      </c>
      <c r="S4109" t="s">
        <v>8323</v>
      </c>
      <c r="T4109" s="13">
        <f t="shared" si="323"/>
        <v>41883.916678240741</v>
      </c>
      <c r="U4109" s="13">
        <f t="shared" si="324"/>
        <v>41906.916678240741</v>
      </c>
    </row>
    <row r="4110" spans="1:21" ht="43.5" x14ac:dyDescent="0.3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>
        <f t="shared" si="320"/>
        <v>1.9666666666666666</v>
      </c>
      <c r="P4110">
        <f t="shared" si="321"/>
        <v>2</v>
      </c>
      <c r="Q4110" s="16">
        <f t="shared" si="322"/>
        <v>59</v>
      </c>
      <c r="R4110" s="9" t="s">
        <v>8322</v>
      </c>
      <c r="S4110" t="s">
        <v>8323</v>
      </c>
      <c r="T4110" s="13">
        <f t="shared" si="323"/>
        <v>42767.031678240746</v>
      </c>
      <c r="U4110" s="13">
        <f t="shared" si="324"/>
        <v>42797.208333333328</v>
      </c>
    </row>
    <row r="4111" spans="1:21" ht="43.5" x14ac:dyDescent="0.3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>
        <f t="shared" si="320"/>
        <v>0</v>
      </c>
      <c r="P4111">
        <f t="shared" si="321"/>
        <v>0</v>
      </c>
      <c r="Q4111" s="16" t="e">
        <f t="shared" si="322"/>
        <v>#DIV/0!</v>
      </c>
      <c r="R4111" s="9" t="s">
        <v>8322</v>
      </c>
      <c r="S4111" t="s">
        <v>8323</v>
      </c>
      <c r="T4111" s="13">
        <f t="shared" si="323"/>
        <v>42307.539398148147</v>
      </c>
      <c r="U4111" s="13">
        <f t="shared" si="324"/>
        <v>42337.581064814818</v>
      </c>
    </row>
    <row r="4112" spans="1:21" ht="43.5" x14ac:dyDescent="0.3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>
        <f t="shared" si="320"/>
        <v>28.666666666666668</v>
      </c>
      <c r="P4112">
        <f t="shared" si="321"/>
        <v>29</v>
      </c>
      <c r="Q4112" s="16">
        <f t="shared" si="322"/>
        <v>14.333333333333334</v>
      </c>
      <c r="R4112" s="9" t="s">
        <v>8322</v>
      </c>
      <c r="S4112" t="s">
        <v>8323</v>
      </c>
      <c r="T4112" s="13">
        <f t="shared" si="323"/>
        <v>42512.626747685179</v>
      </c>
      <c r="U4112" s="13">
        <f t="shared" si="324"/>
        <v>42572.626747685179</v>
      </c>
    </row>
    <row r="4113" spans="1:21" ht="43.5" x14ac:dyDescent="0.3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>
        <f t="shared" si="320"/>
        <v>3.1333333333333333</v>
      </c>
      <c r="P4113">
        <f t="shared" si="321"/>
        <v>4</v>
      </c>
      <c r="Q4113" s="16">
        <f t="shared" si="322"/>
        <v>15.666666666666666</v>
      </c>
      <c r="R4113" s="9" t="s">
        <v>8322</v>
      </c>
      <c r="S4113" t="s">
        <v>8323</v>
      </c>
      <c r="T4113" s="13">
        <f t="shared" si="323"/>
        <v>42029.135879629626</v>
      </c>
      <c r="U4113" s="13">
        <f t="shared" si="324"/>
        <v>42059.135879629626</v>
      </c>
    </row>
    <row r="4114" spans="1:21" ht="43.5" x14ac:dyDescent="0.3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>
        <f t="shared" si="320"/>
        <v>0.04</v>
      </c>
      <c r="P4114">
        <f t="shared" si="321"/>
        <v>1</v>
      </c>
      <c r="Q4114" s="16">
        <f t="shared" si="322"/>
        <v>1</v>
      </c>
      <c r="R4114" s="9" t="s">
        <v>8322</v>
      </c>
      <c r="S4114" t="s">
        <v>8323</v>
      </c>
      <c r="T4114" s="13">
        <f t="shared" si="323"/>
        <v>42400.946597222224</v>
      </c>
      <c r="U4114" s="13">
        <f t="shared" si="324"/>
        <v>42428</v>
      </c>
    </row>
    <row r="4115" spans="1:21" ht="43.5" x14ac:dyDescent="0.3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>
        <f t="shared" si="320"/>
        <v>0.2</v>
      </c>
      <c r="P4115">
        <f t="shared" si="321"/>
        <v>1</v>
      </c>
      <c r="Q4115" s="16">
        <f t="shared" si="322"/>
        <v>1</v>
      </c>
      <c r="R4115" s="9" t="s">
        <v>8322</v>
      </c>
      <c r="S4115" t="s">
        <v>8323</v>
      </c>
      <c r="T4115" s="13">
        <f t="shared" si="323"/>
        <v>42358.573182870372</v>
      </c>
      <c r="U4115" s="13">
        <f t="shared" si="324"/>
        <v>42377.273611111115</v>
      </c>
    </row>
  </sheetData>
  <autoFilter ref="A1:U4115" xr:uid="{961D02B6-3B3E-42E7-B88B-E7C780E7C7D2}"/>
  <conditionalFormatting sqref="F2">
    <cfRule type="containsText" dxfId="24" priority="10" operator="containsText" text="successful">
      <formula>NOT(ISERROR(SEARCH("successful",F2)))</formula>
    </cfRule>
  </conditionalFormatting>
  <conditionalFormatting sqref="F1:F1048576">
    <cfRule type="containsText" dxfId="23" priority="4" operator="containsText" text="live">
      <formula>NOT(ISERROR(SEARCH("live",F1)))</formula>
    </cfRule>
    <cfRule type="containsText" dxfId="22" priority="5" operator="containsText" text="canceled">
      <formula>NOT(ISERROR(SEARCH("canceled",F1)))</formula>
    </cfRule>
    <cfRule type="containsText" dxfId="21" priority="6" operator="containsText" text="cancelled">
      <formula>NOT(ISERROR(SEARCH("cancelled",F1)))</formula>
    </cfRule>
    <cfRule type="containsText" dxfId="20" priority="7" operator="containsText" text="failed">
      <formula>NOT(ISERROR(SEARCH("failed",F1)))</formula>
    </cfRule>
    <cfRule type="containsText" dxfId="19" priority="8" operator="containsText" text="successful">
      <formula>NOT(ISERROR(SEARCH("successful",F1)))</formula>
    </cfRule>
    <cfRule type="containsText" dxfId="18" priority="9" operator="containsText" text="successful">
      <formula>NOT(ISERROR(SEARCH("successful",F1)))</formula>
    </cfRule>
  </conditionalFormatting>
  <conditionalFormatting sqref="P1:P1048576 Q1:U1">
    <cfRule type="colorScale" priority="1">
      <colorScale>
        <cfvo type="num" val="0"/>
        <cfvo type="num" val="100"/>
        <cfvo type="num" val="200"/>
        <color rgb="FFC00000"/>
        <color theme="9" tint="-0.249977111117893"/>
        <color theme="4" tint="-0.249977111117893"/>
      </colorScale>
    </cfRule>
    <cfRule type="colorScale" priority="2">
      <colorScale>
        <cfvo type="num" val="0"/>
        <cfvo type="percentile" val="100"/>
        <cfvo type="num" val="200"/>
        <color rgb="FFC00000"/>
        <color rgb="FF00B050"/>
        <color theme="8" tint="-0.249977111117893"/>
      </colorScale>
    </cfRule>
    <cfRule type="colorScale" priority="3">
      <colorScale>
        <cfvo type="min"/>
        <cfvo type="percentile" val="50"/>
        <cfvo type="max"/>
        <color rgb="FFF8696B"/>
        <color theme="9"/>
        <color theme="4" tint="-0.249977111117893"/>
      </colorScale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E1B8D-9B9D-4B28-8512-24C996CF3945}">
  <sheetPr codeName="Sheet4"/>
  <dimension ref="A1:F14"/>
  <sheetViews>
    <sheetView workbookViewId="0">
      <selection activeCell="R9" sqref="R9"/>
    </sheetView>
  </sheetViews>
  <sheetFormatPr defaultRowHeight="14.5" x14ac:dyDescent="0.35"/>
  <cols>
    <col min="1" max="1" width="16.1796875" bestFit="1" customWidth="1"/>
    <col min="2" max="2" width="15.6328125" customWidth="1"/>
    <col min="3" max="3" width="5.81640625" bestFit="1" customWidth="1"/>
    <col min="4" max="4" width="4.08984375" bestFit="1" customWidth="1"/>
    <col min="5" max="5" width="9.54296875" bestFit="1" customWidth="1"/>
    <col min="6" max="7" width="10.7265625" bestFit="1" customWidth="1"/>
  </cols>
  <sheetData>
    <row r="1" spans="1:6" x14ac:dyDescent="0.35">
      <c r="A1" s="5" t="s">
        <v>8223</v>
      </c>
      <c r="B1" t="s">
        <v>8311</v>
      </c>
    </row>
    <row r="3" spans="1:6" x14ac:dyDescent="0.35">
      <c r="A3" s="5" t="s">
        <v>8365</v>
      </c>
      <c r="B3" s="5" t="s">
        <v>8314</v>
      </c>
    </row>
    <row r="4" spans="1:6" x14ac:dyDescent="0.35">
      <c r="A4" s="12" t="s">
        <v>8312</v>
      </c>
      <c r="B4" s="10" t="s">
        <v>8220</v>
      </c>
      <c r="C4" s="10" t="s">
        <v>8221</v>
      </c>
      <c r="D4" s="10" t="s">
        <v>8222</v>
      </c>
      <c r="E4" s="10" t="s">
        <v>8219</v>
      </c>
      <c r="F4" s="10" t="s">
        <v>8313</v>
      </c>
    </row>
    <row r="5" spans="1:6" x14ac:dyDescent="0.35">
      <c r="A5" s="6" t="s">
        <v>8315</v>
      </c>
      <c r="B5" s="7">
        <v>40</v>
      </c>
      <c r="C5" s="7">
        <v>180</v>
      </c>
      <c r="D5" s="7"/>
      <c r="E5" s="7">
        <v>300</v>
      </c>
      <c r="F5" s="7">
        <v>520</v>
      </c>
    </row>
    <row r="6" spans="1:6" x14ac:dyDescent="0.35">
      <c r="A6" s="6" t="s">
        <v>8341</v>
      </c>
      <c r="B6" s="7">
        <v>20</v>
      </c>
      <c r="C6" s="7">
        <v>140</v>
      </c>
      <c r="D6" s="7">
        <v>6</v>
      </c>
      <c r="E6" s="7">
        <v>34</v>
      </c>
      <c r="F6" s="7">
        <v>200</v>
      </c>
    </row>
    <row r="7" spans="1:6" x14ac:dyDescent="0.35">
      <c r="A7" s="6" t="s">
        <v>8338</v>
      </c>
      <c r="B7" s="7"/>
      <c r="C7" s="7">
        <v>140</v>
      </c>
      <c r="D7" s="7"/>
      <c r="E7" s="7">
        <v>80</v>
      </c>
      <c r="F7" s="7">
        <v>220</v>
      </c>
    </row>
    <row r="8" spans="1:6" x14ac:dyDescent="0.35">
      <c r="A8" s="6" t="s">
        <v>8336</v>
      </c>
      <c r="B8" s="7">
        <v>24</v>
      </c>
      <c r="C8" s="7"/>
      <c r="D8" s="7"/>
      <c r="E8" s="7"/>
      <c r="F8" s="7">
        <v>24</v>
      </c>
    </row>
    <row r="9" spans="1:6" x14ac:dyDescent="0.35">
      <c r="A9" s="6" t="s">
        <v>8330</v>
      </c>
      <c r="B9" s="7">
        <v>20</v>
      </c>
      <c r="C9" s="7">
        <v>120</v>
      </c>
      <c r="D9" s="7">
        <v>20</v>
      </c>
      <c r="E9" s="7">
        <v>540</v>
      </c>
      <c r="F9" s="7">
        <v>700</v>
      </c>
    </row>
    <row r="10" spans="1:6" x14ac:dyDescent="0.35">
      <c r="A10" s="6" t="s">
        <v>8343</v>
      </c>
      <c r="B10" s="7"/>
      <c r="C10" s="7">
        <v>117</v>
      </c>
      <c r="D10" s="7"/>
      <c r="E10" s="7">
        <v>103</v>
      </c>
      <c r="F10" s="7">
        <v>220</v>
      </c>
    </row>
    <row r="11" spans="1:6" x14ac:dyDescent="0.35">
      <c r="A11" s="6" t="s">
        <v>8327</v>
      </c>
      <c r="B11" s="7">
        <v>30</v>
      </c>
      <c r="C11" s="7">
        <v>127</v>
      </c>
      <c r="D11" s="7"/>
      <c r="E11" s="7">
        <v>80</v>
      </c>
      <c r="F11" s="7">
        <v>237</v>
      </c>
    </row>
    <row r="12" spans="1:6" x14ac:dyDescent="0.35">
      <c r="A12" s="6" t="s">
        <v>8324</v>
      </c>
      <c r="B12" s="7">
        <v>178</v>
      </c>
      <c r="C12" s="7">
        <v>213</v>
      </c>
      <c r="D12" s="7"/>
      <c r="E12" s="7">
        <v>209</v>
      </c>
      <c r="F12" s="7">
        <v>600</v>
      </c>
    </row>
    <row r="13" spans="1:6" x14ac:dyDescent="0.35">
      <c r="A13" s="6" t="s">
        <v>8322</v>
      </c>
      <c r="B13" s="7">
        <v>37</v>
      </c>
      <c r="C13" s="7">
        <v>493</v>
      </c>
      <c r="D13" s="7">
        <v>24</v>
      </c>
      <c r="E13" s="7">
        <v>839</v>
      </c>
      <c r="F13" s="7">
        <v>1393</v>
      </c>
    </row>
    <row r="14" spans="1:6" x14ac:dyDescent="0.35">
      <c r="A14" s="6" t="s">
        <v>8313</v>
      </c>
      <c r="B14" s="7">
        <v>349</v>
      </c>
      <c r="C14" s="7">
        <v>1530</v>
      </c>
      <c r="D14" s="7">
        <v>50</v>
      </c>
      <c r="E14" s="7">
        <v>2185</v>
      </c>
      <c r="F14" s="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FFA6F-C80F-495B-9B2A-2D857435F0B8}">
  <sheetPr codeName="Sheet6"/>
  <dimension ref="A1:F47"/>
  <sheetViews>
    <sheetView topLeftCell="A3" workbookViewId="0">
      <selection activeCell="R12" sqref="R12"/>
    </sheetView>
  </sheetViews>
  <sheetFormatPr defaultRowHeight="14.5" x14ac:dyDescent="0.35"/>
  <cols>
    <col min="1" max="1" width="16.08984375" bestFit="1" customWidth="1"/>
    <col min="2" max="2" width="15.6328125" bestFit="1" customWidth="1"/>
    <col min="3" max="3" width="5.81640625" bestFit="1" customWidth="1"/>
    <col min="4" max="4" width="4.08984375" bestFit="1" customWidth="1"/>
    <col min="5" max="5" width="9.54296875" bestFit="1" customWidth="1"/>
    <col min="6" max="7" width="10.7265625" bestFit="1" customWidth="1"/>
  </cols>
  <sheetData>
    <row r="1" spans="1:6" x14ac:dyDescent="0.35">
      <c r="A1" s="5" t="s">
        <v>8223</v>
      </c>
      <c r="B1" t="s">
        <v>8311</v>
      </c>
    </row>
    <row r="2" spans="1:6" x14ac:dyDescent="0.35">
      <c r="A2" s="5" t="s">
        <v>8309</v>
      </c>
      <c r="B2" t="s">
        <v>8311</v>
      </c>
    </row>
    <row r="4" spans="1:6" x14ac:dyDescent="0.35">
      <c r="A4" s="5" t="s">
        <v>8367</v>
      </c>
      <c r="B4" s="5" t="s">
        <v>8314</v>
      </c>
    </row>
    <row r="5" spans="1:6" x14ac:dyDescent="0.35">
      <c r="A5" s="12" t="s">
        <v>8312</v>
      </c>
      <c r="B5" s="11" t="s">
        <v>8220</v>
      </c>
      <c r="C5" s="10" t="s">
        <v>8221</v>
      </c>
      <c r="D5" s="10" t="s">
        <v>8222</v>
      </c>
      <c r="E5" s="10" t="s">
        <v>8219</v>
      </c>
      <c r="F5" s="10" t="s">
        <v>8313</v>
      </c>
    </row>
    <row r="6" spans="1:6" x14ac:dyDescent="0.35">
      <c r="A6" s="6" t="s">
        <v>8321</v>
      </c>
      <c r="B6" s="7"/>
      <c r="C6" s="7">
        <v>100</v>
      </c>
      <c r="D6" s="7"/>
      <c r="E6" s="7"/>
      <c r="F6" s="7">
        <v>100</v>
      </c>
    </row>
    <row r="7" spans="1:6" x14ac:dyDescent="0.35">
      <c r="A7" s="6" t="s">
        <v>8349</v>
      </c>
      <c r="B7" s="7">
        <v>20</v>
      </c>
      <c r="C7" s="7"/>
      <c r="D7" s="7"/>
      <c r="E7" s="7"/>
      <c r="F7" s="7">
        <v>20</v>
      </c>
    </row>
    <row r="8" spans="1:6" x14ac:dyDescent="0.35">
      <c r="A8" s="6" t="s">
        <v>8337</v>
      </c>
      <c r="B8" s="7">
        <v>24</v>
      </c>
      <c r="C8" s="7"/>
      <c r="D8" s="7"/>
      <c r="E8" s="7"/>
      <c r="F8" s="7">
        <v>24</v>
      </c>
    </row>
    <row r="9" spans="1:6" x14ac:dyDescent="0.35">
      <c r="A9" s="6" t="s">
        <v>8363</v>
      </c>
      <c r="B9" s="7"/>
      <c r="C9" s="7">
        <v>40</v>
      </c>
      <c r="D9" s="7"/>
      <c r="E9" s="7"/>
      <c r="F9" s="7">
        <v>40</v>
      </c>
    </row>
    <row r="10" spans="1:6" x14ac:dyDescent="0.35">
      <c r="A10" s="6" t="s">
        <v>8359</v>
      </c>
      <c r="B10" s="7"/>
      <c r="C10" s="7"/>
      <c r="D10" s="7"/>
      <c r="E10" s="7">
        <v>40</v>
      </c>
      <c r="F10" s="7">
        <v>40</v>
      </c>
    </row>
    <row r="11" spans="1:6" x14ac:dyDescent="0.35">
      <c r="A11" s="6" t="s">
        <v>8320</v>
      </c>
      <c r="B11" s="7"/>
      <c r="C11" s="7"/>
      <c r="D11" s="7"/>
      <c r="E11" s="7">
        <v>180</v>
      </c>
      <c r="F11" s="7">
        <v>180</v>
      </c>
    </row>
    <row r="12" spans="1:6" x14ac:dyDescent="0.35">
      <c r="A12" s="6" t="s">
        <v>8319</v>
      </c>
      <c r="B12" s="7"/>
      <c r="C12" s="7">
        <v>80</v>
      </c>
      <c r="D12" s="7"/>
      <c r="E12" s="7"/>
      <c r="F12" s="7">
        <v>80</v>
      </c>
    </row>
    <row r="13" spans="1:6" x14ac:dyDescent="0.35">
      <c r="A13" s="6" t="s">
        <v>8335</v>
      </c>
      <c r="B13" s="7"/>
      <c r="C13" s="7"/>
      <c r="D13" s="7"/>
      <c r="E13" s="7">
        <v>40</v>
      </c>
      <c r="F13" s="7">
        <v>40</v>
      </c>
    </row>
    <row r="14" spans="1:6" x14ac:dyDescent="0.35">
      <c r="A14" s="6" t="s">
        <v>8352</v>
      </c>
      <c r="B14" s="7"/>
      <c r="C14" s="7">
        <v>40</v>
      </c>
      <c r="D14" s="7">
        <v>20</v>
      </c>
      <c r="E14" s="7"/>
      <c r="F14" s="7">
        <v>60</v>
      </c>
    </row>
    <row r="15" spans="1:6" x14ac:dyDescent="0.35">
      <c r="A15" s="6" t="s">
        <v>8329</v>
      </c>
      <c r="B15" s="7"/>
      <c r="C15" s="7">
        <v>40</v>
      </c>
      <c r="D15" s="7"/>
      <c r="E15" s="7"/>
      <c r="F15" s="7">
        <v>40</v>
      </c>
    </row>
    <row r="16" spans="1:6" x14ac:dyDescent="0.35">
      <c r="A16" s="6" t="s">
        <v>8342</v>
      </c>
      <c r="B16" s="7">
        <v>20</v>
      </c>
      <c r="C16" s="7">
        <v>120</v>
      </c>
      <c r="D16" s="7"/>
      <c r="E16" s="7"/>
      <c r="F16" s="7">
        <v>140</v>
      </c>
    </row>
    <row r="17" spans="1:6" x14ac:dyDescent="0.35">
      <c r="A17" s="6" t="s">
        <v>8353</v>
      </c>
      <c r="B17" s="7"/>
      <c r="C17" s="7">
        <v>20</v>
      </c>
      <c r="D17" s="7"/>
      <c r="E17" s="7"/>
      <c r="F17" s="7">
        <v>20</v>
      </c>
    </row>
    <row r="18" spans="1:6" x14ac:dyDescent="0.35">
      <c r="A18" s="6" t="s">
        <v>8354</v>
      </c>
      <c r="B18" s="7"/>
      <c r="C18" s="7"/>
      <c r="D18" s="7"/>
      <c r="E18" s="7">
        <v>140</v>
      </c>
      <c r="F18" s="7">
        <v>140</v>
      </c>
    </row>
    <row r="19" spans="1:6" x14ac:dyDescent="0.35">
      <c r="A19" s="6" t="s">
        <v>8334</v>
      </c>
      <c r="B19" s="7"/>
      <c r="C19" s="7">
        <v>20</v>
      </c>
      <c r="D19" s="7"/>
      <c r="E19" s="7">
        <v>140</v>
      </c>
      <c r="F19" s="7">
        <v>160</v>
      </c>
    </row>
    <row r="20" spans="1:6" x14ac:dyDescent="0.35">
      <c r="A20" s="6" t="s">
        <v>8333</v>
      </c>
      <c r="B20" s="7"/>
      <c r="C20" s="7">
        <v>60</v>
      </c>
      <c r="D20" s="7"/>
      <c r="E20" s="7"/>
      <c r="F20" s="7">
        <v>60</v>
      </c>
    </row>
    <row r="21" spans="1:6" x14ac:dyDescent="0.35">
      <c r="A21" s="6" t="s">
        <v>8361</v>
      </c>
      <c r="B21" s="7"/>
      <c r="C21" s="7">
        <v>11</v>
      </c>
      <c r="D21" s="7"/>
      <c r="E21" s="7">
        <v>9</v>
      </c>
      <c r="F21" s="7">
        <v>20</v>
      </c>
    </row>
    <row r="22" spans="1:6" x14ac:dyDescent="0.35">
      <c r="A22" s="6" t="s">
        <v>8332</v>
      </c>
      <c r="B22" s="7"/>
      <c r="C22" s="7"/>
      <c r="D22" s="7"/>
      <c r="E22" s="7">
        <v>20</v>
      </c>
      <c r="F22" s="7">
        <v>20</v>
      </c>
    </row>
    <row r="23" spans="1:6" x14ac:dyDescent="0.35">
      <c r="A23" s="6" t="s">
        <v>8340</v>
      </c>
      <c r="B23" s="7"/>
      <c r="C23" s="7">
        <v>40</v>
      </c>
      <c r="D23" s="7"/>
      <c r="E23" s="7"/>
      <c r="F23" s="7">
        <v>40</v>
      </c>
    </row>
    <row r="24" spans="1:6" x14ac:dyDescent="0.35">
      <c r="A24" s="6" t="s">
        <v>8364</v>
      </c>
      <c r="B24" s="7">
        <v>20</v>
      </c>
      <c r="C24" s="7">
        <v>60</v>
      </c>
      <c r="D24" s="7"/>
      <c r="E24" s="7">
        <v>60</v>
      </c>
      <c r="F24" s="7">
        <v>140</v>
      </c>
    </row>
    <row r="25" spans="1:6" x14ac:dyDescent="0.35">
      <c r="A25" s="6" t="s">
        <v>8348</v>
      </c>
      <c r="B25" s="7"/>
      <c r="C25" s="7">
        <v>20</v>
      </c>
      <c r="D25" s="7"/>
      <c r="E25" s="7"/>
      <c r="F25" s="7">
        <v>20</v>
      </c>
    </row>
    <row r="26" spans="1:6" x14ac:dyDescent="0.35">
      <c r="A26" s="6" t="s">
        <v>8328</v>
      </c>
      <c r="B26" s="7"/>
      <c r="C26" s="7"/>
      <c r="D26" s="7"/>
      <c r="E26" s="7">
        <v>60</v>
      </c>
      <c r="F26" s="7">
        <v>60</v>
      </c>
    </row>
    <row r="27" spans="1:6" x14ac:dyDescent="0.35">
      <c r="A27" s="6" t="s">
        <v>8355</v>
      </c>
      <c r="B27" s="7"/>
      <c r="C27" s="7">
        <v>20</v>
      </c>
      <c r="D27" s="7"/>
      <c r="E27" s="7"/>
      <c r="F27" s="7">
        <v>20</v>
      </c>
    </row>
    <row r="28" spans="1:6" x14ac:dyDescent="0.35">
      <c r="A28" s="6" t="s">
        <v>8344</v>
      </c>
      <c r="B28" s="7"/>
      <c r="C28" s="7">
        <v>57</v>
      </c>
      <c r="D28" s="7"/>
      <c r="E28" s="7">
        <v>103</v>
      </c>
      <c r="F28" s="7">
        <v>160</v>
      </c>
    </row>
    <row r="29" spans="1:6" x14ac:dyDescent="0.35">
      <c r="A29" s="6" t="s">
        <v>8350</v>
      </c>
      <c r="B29" s="7"/>
      <c r="C29" s="7">
        <v>20</v>
      </c>
      <c r="D29" s="7"/>
      <c r="E29" s="7"/>
      <c r="F29" s="7">
        <v>20</v>
      </c>
    </row>
    <row r="30" spans="1:6" x14ac:dyDescent="0.35">
      <c r="A30" s="6" t="s">
        <v>8323</v>
      </c>
      <c r="B30" s="7"/>
      <c r="C30" s="7">
        <v>353</v>
      </c>
      <c r="D30" s="7">
        <v>19</v>
      </c>
      <c r="E30" s="7">
        <v>694</v>
      </c>
      <c r="F30" s="7">
        <v>1066</v>
      </c>
    </row>
    <row r="31" spans="1:6" x14ac:dyDescent="0.35">
      <c r="A31" s="6" t="s">
        <v>8351</v>
      </c>
      <c r="B31" s="7"/>
      <c r="C31" s="7"/>
      <c r="D31" s="7"/>
      <c r="E31" s="7">
        <v>40</v>
      </c>
      <c r="F31" s="7">
        <v>40</v>
      </c>
    </row>
    <row r="32" spans="1:6" x14ac:dyDescent="0.35">
      <c r="A32" s="6" t="s">
        <v>8347</v>
      </c>
      <c r="B32" s="7"/>
      <c r="C32" s="7"/>
      <c r="D32" s="7"/>
      <c r="E32" s="7">
        <v>20</v>
      </c>
      <c r="F32" s="7">
        <v>20</v>
      </c>
    </row>
    <row r="33" spans="1:6" x14ac:dyDescent="0.35">
      <c r="A33" s="6" t="s">
        <v>8358</v>
      </c>
      <c r="B33" s="7"/>
      <c r="C33" s="7">
        <v>20</v>
      </c>
      <c r="D33" s="7"/>
      <c r="E33" s="7"/>
      <c r="F33" s="7">
        <v>20</v>
      </c>
    </row>
    <row r="34" spans="1:6" x14ac:dyDescent="0.35">
      <c r="A34" s="6" t="s">
        <v>8331</v>
      </c>
      <c r="B34" s="7"/>
      <c r="C34" s="7"/>
      <c r="D34" s="7"/>
      <c r="E34" s="7">
        <v>260</v>
      </c>
      <c r="F34" s="7">
        <v>260</v>
      </c>
    </row>
    <row r="35" spans="1:6" x14ac:dyDescent="0.35">
      <c r="A35" s="6" t="s">
        <v>8318</v>
      </c>
      <c r="B35" s="7">
        <v>40</v>
      </c>
      <c r="C35" s="7"/>
      <c r="D35" s="7"/>
      <c r="E35" s="7"/>
      <c r="F35" s="7">
        <v>40</v>
      </c>
    </row>
    <row r="36" spans="1:6" x14ac:dyDescent="0.35">
      <c r="A36" s="6" t="s">
        <v>8317</v>
      </c>
      <c r="B36" s="7"/>
      <c r="C36" s="7"/>
      <c r="D36" s="7"/>
      <c r="E36" s="7">
        <v>60</v>
      </c>
      <c r="F36" s="7">
        <v>60</v>
      </c>
    </row>
    <row r="37" spans="1:6" x14ac:dyDescent="0.35">
      <c r="A37" s="6" t="s">
        <v>8357</v>
      </c>
      <c r="B37" s="7"/>
      <c r="C37" s="7"/>
      <c r="D37" s="7">
        <v>6</v>
      </c>
      <c r="E37" s="7">
        <v>34</v>
      </c>
      <c r="F37" s="7">
        <v>40</v>
      </c>
    </row>
    <row r="38" spans="1:6" x14ac:dyDescent="0.35">
      <c r="A38" s="6" t="s">
        <v>8360</v>
      </c>
      <c r="B38" s="7">
        <v>18</v>
      </c>
      <c r="C38" s="7">
        <v>2</v>
      </c>
      <c r="D38" s="7"/>
      <c r="E38" s="7">
        <v>40</v>
      </c>
      <c r="F38" s="7">
        <v>60</v>
      </c>
    </row>
    <row r="39" spans="1:6" x14ac:dyDescent="0.35">
      <c r="A39" s="6" t="s">
        <v>8362</v>
      </c>
      <c r="B39" s="7">
        <v>17</v>
      </c>
      <c r="C39" s="7">
        <v>80</v>
      </c>
      <c r="D39" s="7">
        <v>5</v>
      </c>
      <c r="E39" s="7">
        <v>85</v>
      </c>
      <c r="F39" s="7">
        <v>187</v>
      </c>
    </row>
    <row r="40" spans="1:6" x14ac:dyDescent="0.35">
      <c r="A40" s="6" t="s">
        <v>8356</v>
      </c>
      <c r="B40" s="7"/>
      <c r="C40" s="7"/>
      <c r="D40" s="7"/>
      <c r="E40" s="7">
        <v>80</v>
      </c>
      <c r="F40" s="7">
        <v>80</v>
      </c>
    </row>
    <row r="41" spans="1:6" x14ac:dyDescent="0.35">
      <c r="A41" s="6" t="s">
        <v>8316</v>
      </c>
      <c r="B41" s="7"/>
      <c r="C41" s="7"/>
      <c r="D41" s="7"/>
      <c r="E41" s="7">
        <v>60</v>
      </c>
      <c r="F41" s="7">
        <v>60</v>
      </c>
    </row>
    <row r="42" spans="1:6" x14ac:dyDescent="0.35">
      <c r="A42" s="6" t="s">
        <v>8346</v>
      </c>
      <c r="B42" s="7">
        <v>10</v>
      </c>
      <c r="C42" s="7">
        <v>47</v>
      </c>
      <c r="D42" s="7"/>
      <c r="E42" s="7"/>
      <c r="F42" s="7">
        <v>57</v>
      </c>
    </row>
    <row r="43" spans="1:6" x14ac:dyDescent="0.35">
      <c r="A43" s="6" t="s">
        <v>8339</v>
      </c>
      <c r="B43" s="7"/>
      <c r="C43" s="7">
        <v>100</v>
      </c>
      <c r="D43" s="7"/>
      <c r="E43" s="7"/>
      <c r="F43" s="7">
        <v>100</v>
      </c>
    </row>
    <row r="44" spans="1:6" x14ac:dyDescent="0.35">
      <c r="A44" s="6" t="s">
        <v>8326</v>
      </c>
      <c r="B44" s="7">
        <v>60</v>
      </c>
      <c r="C44" s="7">
        <v>120</v>
      </c>
      <c r="D44" s="7"/>
      <c r="E44" s="7">
        <v>20</v>
      </c>
      <c r="F44" s="7">
        <v>200</v>
      </c>
    </row>
    <row r="45" spans="1:6" x14ac:dyDescent="0.35">
      <c r="A45" s="6" t="s">
        <v>8325</v>
      </c>
      <c r="B45" s="7">
        <v>100</v>
      </c>
      <c r="C45" s="7">
        <v>60</v>
      </c>
      <c r="D45" s="7"/>
      <c r="E45" s="7"/>
      <c r="F45" s="7">
        <v>160</v>
      </c>
    </row>
    <row r="46" spans="1:6" x14ac:dyDescent="0.35">
      <c r="A46" s="6" t="s">
        <v>8345</v>
      </c>
      <c r="B46" s="7">
        <v>20</v>
      </c>
      <c r="C46" s="7"/>
      <c r="D46" s="7"/>
      <c r="E46" s="7"/>
      <c r="F46" s="7">
        <v>20</v>
      </c>
    </row>
    <row r="47" spans="1:6" x14ac:dyDescent="0.35">
      <c r="A47" s="6" t="s">
        <v>8313</v>
      </c>
      <c r="B47" s="7">
        <v>349</v>
      </c>
      <c r="C47" s="7">
        <v>1530</v>
      </c>
      <c r="D47" s="7">
        <v>50</v>
      </c>
      <c r="E47" s="7">
        <v>2185</v>
      </c>
      <c r="F47" s="7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342A-E90A-4392-8C9F-F8E630316B08}">
  <sheetPr codeName="Sheet8"/>
  <dimension ref="A1:E18"/>
  <sheetViews>
    <sheetView workbookViewId="0">
      <selection activeCell="P10" sqref="P10"/>
    </sheetView>
  </sheetViews>
  <sheetFormatPr defaultRowHeight="14.5" x14ac:dyDescent="0.35"/>
  <cols>
    <col min="1" max="1" width="14.81640625" bestFit="1" customWidth="1"/>
    <col min="2" max="2" width="15.6328125" bestFit="1" customWidth="1"/>
    <col min="3" max="3" width="5.81640625" bestFit="1" customWidth="1"/>
    <col min="4" max="4" width="9.54296875" bestFit="1" customWidth="1"/>
    <col min="5" max="7" width="10.7265625" bestFit="1" customWidth="1"/>
  </cols>
  <sheetData>
    <row r="1" spans="1:5" x14ac:dyDescent="0.35">
      <c r="A1" s="5" t="s">
        <v>8366</v>
      </c>
      <c r="B1" t="s">
        <v>8311</v>
      </c>
    </row>
    <row r="2" spans="1:5" x14ac:dyDescent="0.35">
      <c r="A2" s="5" t="s">
        <v>8382</v>
      </c>
      <c r="B2" t="s">
        <v>8311</v>
      </c>
    </row>
    <row r="4" spans="1:5" x14ac:dyDescent="0.35">
      <c r="A4" s="5" t="s">
        <v>8367</v>
      </c>
      <c r="B4" s="5" t="s">
        <v>8314</v>
      </c>
    </row>
    <row r="5" spans="1:5" x14ac:dyDescent="0.35">
      <c r="A5" s="12" t="s">
        <v>8312</v>
      </c>
      <c r="B5" s="10" t="s">
        <v>8220</v>
      </c>
      <c r="C5" t="s">
        <v>8221</v>
      </c>
      <c r="D5" s="10" t="s">
        <v>8219</v>
      </c>
      <c r="E5" s="10" t="s">
        <v>8313</v>
      </c>
    </row>
    <row r="6" spans="1:5" x14ac:dyDescent="0.35">
      <c r="A6" s="6" t="s">
        <v>8376</v>
      </c>
      <c r="B6" s="7">
        <v>34</v>
      </c>
      <c r="C6" s="7">
        <v>149</v>
      </c>
      <c r="D6" s="7">
        <v>182</v>
      </c>
      <c r="E6" s="7">
        <v>365</v>
      </c>
    </row>
    <row r="7" spans="1:5" x14ac:dyDescent="0.35">
      <c r="A7" s="6" t="s">
        <v>8377</v>
      </c>
      <c r="B7" s="7">
        <v>27</v>
      </c>
      <c r="C7" s="7">
        <v>106</v>
      </c>
      <c r="D7" s="7">
        <v>202</v>
      </c>
      <c r="E7" s="7">
        <v>335</v>
      </c>
    </row>
    <row r="8" spans="1:5" x14ac:dyDescent="0.35">
      <c r="A8" s="6" t="s">
        <v>8378</v>
      </c>
      <c r="B8" s="7">
        <v>28</v>
      </c>
      <c r="C8" s="7">
        <v>108</v>
      </c>
      <c r="D8" s="7">
        <v>180</v>
      </c>
      <c r="E8" s="7">
        <v>316</v>
      </c>
    </row>
    <row r="9" spans="1:5" x14ac:dyDescent="0.35">
      <c r="A9" s="6" t="s">
        <v>8379</v>
      </c>
      <c r="B9" s="7">
        <v>27</v>
      </c>
      <c r="C9" s="7">
        <v>102</v>
      </c>
      <c r="D9" s="7">
        <v>192</v>
      </c>
      <c r="E9" s="7">
        <v>321</v>
      </c>
    </row>
    <row r="10" spans="1:5" x14ac:dyDescent="0.35">
      <c r="A10" s="6" t="s">
        <v>8370</v>
      </c>
      <c r="B10" s="7">
        <v>26</v>
      </c>
      <c r="C10" s="7">
        <v>126</v>
      </c>
      <c r="D10" s="7">
        <v>234</v>
      </c>
      <c r="E10" s="7">
        <v>386</v>
      </c>
    </row>
    <row r="11" spans="1:5" x14ac:dyDescent="0.35">
      <c r="A11" s="6" t="s">
        <v>8380</v>
      </c>
      <c r="B11" s="7">
        <v>27</v>
      </c>
      <c r="C11" s="7">
        <v>147</v>
      </c>
      <c r="D11" s="7">
        <v>211</v>
      </c>
      <c r="E11" s="7">
        <v>385</v>
      </c>
    </row>
    <row r="12" spans="1:5" x14ac:dyDescent="0.35">
      <c r="A12" s="6" t="s">
        <v>8371</v>
      </c>
      <c r="B12" s="7">
        <v>43</v>
      </c>
      <c r="C12" s="7">
        <v>150</v>
      </c>
      <c r="D12" s="7">
        <v>194</v>
      </c>
      <c r="E12" s="7">
        <v>387</v>
      </c>
    </row>
    <row r="13" spans="1:5" x14ac:dyDescent="0.35">
      <c r="A13" s="6" t="s">
        <v>8372</v>
      </c>
      <c r="B13" s="7">
        <v>33</v>
      </c>
      <c r="C13" s="7">
        <v>134</v>
      </c>
      <c r="D13" s="7">
        <v>166</v>
      </c>
      <c r="E13" s="7">
        <v>333</v>
      </c>
    </row>
    <row r="14" spans="1:5" x14ac:dyDescent="0.35">
      <c r="A14" s="6" t="s">
        <v>8373</v>
      </c>
      <c r="B14" s="7">
        <v>24</v>
      </c>
      <c r="C14" s="7">
        <v>127</v>
      </c>
      <c r="D14" s="7">
        <v>147</v>
      </c>
      <c r="E14" s="7">
        <v>298</v>
      </c>
    </row>
    <row r="15" spans="1:5" x14ac:dyDescent="0.35">
      <c r="A15" s="6" t="s">
        <v>8374</v>
      </c>
      <c r="B15" s="7">
        <v>20</v>
      </c>
      <c r="C15" s="7">
        <v>149</v>
      </c>
      <c r="D15" s="7">
        <v>183</v>
      </c>
      <c r="E15" s="7">
        <v>352</v>
      </c>
    </row>
    <row r="16" spans="1:5" x14ac:dyDescent="0.35">
      <c r="A16" s="6" t="s">
        <v>8375</v>
      </c>
      <c r="B16" s="7">
        <v>37</v>
      </c>
      <c r="C16" s="7">
        <v>114</v>
      </c>
      <c r="D16" s="7">
        <v>183</v>
      </c>
      <c r="E16" s="7">
        <v>334</v>
      </c>
    </row>
    <row r="17" spans="1:5" x14ac:dyDescent="0.35">
      <c r="A17" s="6" t="s">
        <v>8381</v>
      </c>
      <c r="B17" s="7">
        <v>23</v>
      </c>
      <c r="C17" s="7">
        <v>118</v>
      </c>
      <c r="D17" s="7">
        <v>111</v>
      </c>
      <c r="E17" s="7">
        <v>252</v>
      </c>
    </row>
    <row r="18" spans="1:5" x14ac:dyDescent="0.35">
      <c r="A18" s="6" t="s">
        <v>8313</v>
      </c>
      <c r="B18" s="7">
        <v>349</v>
      </c>
      <c r="C18" s="7">
        <v>1530</v>
      </c>
      <c r="D18" s="7">
        <v>2185</v>
      </c>
      <c r="E18" s="7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FC621-5C8D-4EE1-AC08-1E422A7A3F0B}">
  <sheetPr codeName="Sheet9"/>
  <dimension ref="A1:H13"/>
  <sheetViews>
    <sheetView workbookViewId="0">
      <selection activeCell="M18" sqref="M18"/>
    </sheetView>
  </sheetViews>
  <sheetFormatPr defaultRowHeight="14.5" x14ac:dyDescent="0.35"/>
  <cols>
    <col min="1" max="1" width="13.54296875" bestFit="1" customWidth="1"/>
    <col min="2" max="2" width="17.26953125" bestFit="1" customWidth="1"/>
    <col min="3" max="3" width="13.6328125" bestFit="1" customWidth="1"/>
    <col min="4" max="4" width="16.1796875" bestFit="1" customWidth="1"/>
    <col min="5" max="5" width="12.54296875" bestFit="1" customWidth="1"/>
    <col min="6" max="6" width="19.90625" style="14" bestFit="1" customWidth="1"/>
    <col min="7" max="7" width="16.1796875" style="14" bestFit="1" customWidth="1"/>
    <col min="8" max="8" width="18.90625" style="14" bestFit="1" customWidth="1"/>
  </cols>
  <sheetData>
    <row r="1" spans="1:8" x14ac:dyDescent="0.35">
      <c r="A1" t="s">
        <v>8383</v>
      </c>
      <c r="B1" t="s">
        <v>8384</v>
      </c>
      <c r="C1" t="s">
        <v>8385</v>
      </c>
      <c r="D1" t="s">
        <v>8386</v>
      </c>
      <c r="E1" t="s">
        <v>8387</v>
      </c>
      <c r="F1" s="14" t="s">
        <v>8388</v>
      </c>
      <c r="G1" s="14" t="s">
        <v>8389</v>
      </c>
      <c r="H1" s="14" t="s">
        <v>8390</v>
      </c>
    </row>
    <row r="2" spans="1:8" x14ac:dyDescent="0.35">
      <c r="A2" t="s">
        <v>8402</v>
      </c>
      <c r="B2">
        <f>COUNTIFS(StarterBook!$F:$F,"successful",StarterBook!$D:$D,"&lt;1000")</f>
        <v>322</v>
      </c>
      <c r="C2">
        <f>COUNTIFS(StarterBook!$F:$F,"failed",StarterBook!$D:$D,"&lt;1000")</f>
        <v>113</v>
      </c>
      <c r="D2">
        <f>COUNTIFS(StarterBook!$F:$F,"canceled",StarterBook!$D:$D,"&lt;1000")</f>
        <v>18</v>
      </c>
      <c r="E2">
        <f>D2+C2+B2</f>
        <v>453</v>
      </c>
      <c r="F2" s="14">
        <f>(B2/E2)</f>
        <v>0.71081677704194257</v>
      </c>
      <c r="G2" s="14">
        <f>(C2/E2)</f>
        <v>0.24944812362030905</v>
      </c>
      <c r="H2" s="14">
        <f>(D2/E2)</f>
        <v>3.9735099337748346E-2</v>
      </c>
    </row>
    <row r="3" spans="1:8" x14ac:dyDescent="0.35">
      <c r="A3" t="s">
        <v>8391</v>
      </c>
      <c r="B3">
        <f>COUNTIFS(StarterBook!$F:$F,"successful",StarterBook!$D:$D,"&gt;=1000",StarterBook!$F:$F,"successful",StarterBook!$D:$D,"&lt;=4999")</f>
        <v>932</v>
      </c>
      <c r="C3">
        <f>COUNTIFS(StarterBook!$F:$F,"failed",StarterBook!$D:$D,"&gt;=1000",StarterBook!$F:$F,"failed",StarterBook!$D:$D,"&lt;=4999")</f>
        <v>420</v>
      </c>
      <c r="D3">
        <f>COUNTIFS(StarterBook!$F:$F,"canceled",StarterBook!$D:$D,"&gt;=1000",StarterBook!$F:$F,"canceled",StarterBook!$D:$D,"&lt;=4999")</f>
        <v>60</v>
      </c>
      <c r="E3">
        <f t="shared" ref="E3:E13" si="0">D3+C3+B3</f>
        <v>1412</v>
      </c>
      <c r="F3" s="14">
        <f t="shared" ref="F3:F13" si="1">(B3/E3)</f>
        <v>0.66005665722379603</v>
      </c>
      <c r="G3" s="14">
        <f t="shared" ref="G3:G13" si="2">(C3/E3)</f>
        <v>0.29745042492917845</v>
      </c>
      <c r="H3" s="14">
        <f t="shared" ref="H3:H13" si="3">(D3/E3)</f>
        <v>4.2492917847025496E-2</v>
      </c>
    </row>
    <row r="4" spans="1:8" x14ac:dyDescent="0.35">
      <c r="A4" t="s">
        <v>8392</v>
      </c>
      <c r="B4">
        <f>COUNTIFS(StarterBook!$F:$F,"successful",StarterBook!$D:$D,"&gt;=5000",StarterBook!$F:$F,"successful",StarterBook!$D:$D,"&lt;=9999")</f>
        <v>381</v>
      </c>
      <c r="C4">
        <f>COUNTIFS(StarterBook!$F:$F,"failed",StarterBook!$D:$D,"&gt;=5000",StarterBook!$F:$F,"failed",StarterBook!$D:$D,"&lt;=9999")</f>
        <v>283</v>
      </c>
      <c r="D4">
        <f>COUNTIFS(StarterBook!$F:$F,"canceled",StarterBook!$D:$D,"&gt;=5000",StarterBook!$F:$F,"canceled",StarterBook!$D:$D,"&lt;=9999")</f>
        <v>52</v>
      </c>
      <c r="E4">
        <f t="shared" si="0"/>
        <v>716</v>
      </c>
      <c r="F4" s="14">
        <f t="shared" si="1"/>
        <v>0.53212290502793291</v>
      </c>
      <c r="G4" s="14">
        <f t="shared" si="2"/>
        <v>0.39525139664804471</v>
      </c>
      <c r="H4" s="14">
        <f t="shared" si="3"/>
        <v>7.2625698324022353E-2</v>
      </c>
    </row>
    <row r="5" spans="1:8" x14ac:dyDescent="0.35">
      <c r="A5" t="s">
        <v>8393</v>
      </c>
      <c r="B5">
        <f>COUNTIFS(StarterBook!$F:$F,"successful",StarterBook!$D:$D,"&gt;=10000",StarterBook!$F:$F,"successful",StarterBook!$D:$D,"&lt;=14999")</f>
        <v>168</v>
      </c>
      <c r="C5">
        <f>COUNTIFS(StarterBook!$F:$F,"failed",StarterBook!$D:$D,"&gt;=10000",StarterBook!$F:$F,"failed",StarterBook!$D:$D,"&lt;=14999")</f>
        <v>144</v>
      </c>
      <c r="D5">
        <f>COUNTIFS(StarterBook!$F:$F,"canceled",StarterBook!$D:$D,"&gt;=10000",StarterBook!$F:$F,"canceled",StarterBook!$D:$D,"&lt;=14999")</f>
        <v>40</v>
      </c>
      <c r="E5">
        <f t="shared" si="0"/>
        <v>352</v>
      </c>
      <c r="F5" s="14">
        <f t="shared" si="1"/>
        <v>0.47727272727272729</v>
      </c>
      <c r="G5" s="14">
        <f t="shared" si="2"/>
        <v>0.40909090909090912</v>
      </c>
      <c r="H5" s="14">
        <f t="shared" si="3"/>
        <v>0.11363636363636363</v>
      </c>
    </row>
    <row r="6" spans="1:8" x14ac:dyDescent="0.35">
      <c r="A6" t="s">
        <v>8394</v>
      </c>
      <c r="B6">
        <f>COUNTIFS(StarterBook!$F:$F,"successful",StarterBook!$D:$D,"&gt;=15000",StarterBook!$F:$F,"successful",StarterBook!$D:$D,"&lt;=19999")</f>
        <v>94</v>
      </c>
      <c r="C6">
        <f>COUNTIFS(StarterBook!$F:$F,"failed",StarterBook!$D:$D,"&gt;=15000",StarterBook!$F:$F,"failed",StarterBook!$D:$D,"&lt;=19999")</f>
        <v>90</v>
      </c>
      <c r="D6">
        <f>COUNTIFS(StarterBook!$F:$F,"canceled",StarterBook!$D:$D,"&gt;=15000",StarterBook!$F:$F,"canceled",StarterBook!$D:$D,"&lt;=19999")</f>
        <v>17</v>
      </c>
      <c r="E6">
        <f t="shared" si="0"/>
        <v>201</v>
      </c>
      <c r="F6" s="14">
        <f t="shared" si="1"/>
        <v>0.46766169154228854</v>
      </c>
      <c r="G6" s="14">
        <f t="shared" si="2"/>
        <v>0.44776119402985076</v>
      </c>
      <c r="H6" s="14">
        <f t="shared" si="3"/>
        <v>8.45771144278607E-2</v>
      </c>
    </row>
    <row r="7" spans="1:8" x14ac:dyDescent="0.35">
      <c r="A7" t="s">
        <v>8395</v>
      </c>
      <c r="B7">
        <f>COUNTIFS(StarterBook!$F:$F,"successful",StarterBook!$D:$D,"&gt;=20000",StarterBook!$F:$F,"successful",StarterBook!$D:$D,"&lt;=24999")</f>
        <v>62</v>
      </c>
      <c r="C7">
        <f>COUNTIFS(StarterBook!$F:$F,"failed",StarterBook!$D:$D,"&gt;=20000",StarterBook!$F:$F,"failed",StarterBook!$D:$D,"&lt;=24999")</f>
        <v>72</v>
      </c>
      <c r="D7">
        <f>COUNTIFS(StarterBook!$F:$F,"canceled",StarterBook!$D:$D,"&gt;=20000",StarterBook!$F:$F,"canceled",StarterBook!$D:$D,"&lt;=24999")</f>
        <v>14</v>
      </c>
      <c r="E7">
        <f t="shared" si="0"/>
        <v>148</v>
      </c>
      <c r="F7" s="14">
        <f t="shared" si="1"/>
        <v>0.41891891891891891</v>
      </c>
      <c r="G7" s="14">
        <f t="shared" si="2"/>
        <v>0.48648648648648651</v>
      </c>
      <c r="H7" s="14">
        <f t="shared" si="3"/>
        <v>9.45945945945946E-2</v>
      </c>
    </row>
    <row r="8" spans="1:8" x14ac:dyDescent="0.35">
      <c r="A8" t="s">
        <v>8396</v>
      </c>
      <c r="B8">
        <f>COUNTIFS(StarterBook!$F:$F,"successful",StarterBook!$D:$D,"&gt;=25000",StarterBook!$F:$F,"successful",StarterBook!$D:$D,"&lt;=29999")</f>
        <v>55</v>
      </c>
      <c r="C8">
        <f>COUNTIFS(StarterBook!$F:$F,"failed",StarterBook!$D:$D,"&gt;=25000",StarterBook!$F:$F,"failed",StarterBook!$D:$D,"&lt;=29999")</f>
        <v>64</v>
      </c>
      <c r="D8">
        <f>COUNTIFS(StarterBook!$F:$F,"canceled",StarterBook!$D:$D,"&gt;=25000",StarterBook!$F:$F,"canceled",StarterBook!$D:$D,"&lt;=29999")</f>
        <v>18</v>
      </c>
      <c r="E8">
        <f t="shared" si="0"/>
        <v>137</v>
      </c>
      <c r="F8" s="14">
        <f t="shared" si="1"/>
        <v>0.40145985401459855</v>
      </c>
      <c r="G8" s="14">
        <f t="shared" si="2"/>
        <v>0.46715328467153283</v>
      </c>
      <c r="H8" s="14">
        <f t="shared" si="3"/>
        <v>0.13138686131386862</v>
      </c>
    </row>
    <row r="9" spans="1:8" x14ac:dyDescent="0.35">
      <c r="A9" t="s">
        <v>8397</v>
      </c>
      <c r="B9">
        <f>COUNTIFS(StarterBook!$F:$F,"successful",StarterBook!$D:$D,"&gt;=30000",StarterBook!$F:$F,"successful",StarterBook!$D:$D,"&lt;=34999")</f>
        <v>32</v>
      </c>
      <c r="C9">
        <f>COUNTIFS(StarterBook!$F:$F,"failed",StarterBook!$D:$D,"&gt;=30000",StarterBook!$F:$F,"failed",StarterBook!$D:$D,"&lt;=34999")</f>
        <v>37</v>
      </c>
      <c r="D9">
        <f>COUNTIFS(StarterBook!$F:$F,"canceled",StarterBook!$D:$D,"&gt;=30000",StarterBook!$F:$F,"canceled",StarterBook!$D:$D,"&lt;=34999")</f>
        <v>13</v>
      </c>
      <c r="E9">
        <f t="shared" si="0"/>
        <v>82</v>
      </c>
      <c r="F9" s="14">
        <f t="shared" si="1"/>
        <v>0.3902439024390244</v>
      </c>
      <c r="G9" s="14">
        <f t="shared" si="2"/>
        <v>0.45121951219512196</v>
      </c>
      <c r="H9" s="14">
        <f t="shared" si="3"/>
        <v>0.15853658536585366</v>
      </c>
    </row>
    <row r="10" spans="1:8" x14ac:dyDescent="0.35">
      <c r="A10" t="s">
        <v>8398</v>
      </c>
      <c r="B10">
        <f>COUNTIFS(StarterBook!$F:$F,"successful",StarterBook!$D:$D,"&gt;=35000",StarterBook!$F:$F,"successful",StarterBook!$D:$D,"&lt;=39999")</f>
        <v>26</v>
      </c>
      <c r="C10">
        <f>COUNTIFS(StarterBook!$F:$F,"failed",StarterBook!$D:$D,"&gt;=35000",StarterBook!$F:$F,"failed",StarterBook!$D:$D,"&lt;=39999")</f>
        <v>22</v>
      </c>
      <c r="D10">
        <f>COUNTIFS(StarterBook!$F:$F,"canceled",StarterBook!$D:$D,"&gt;=35000",StarterBook!$F:$F,"canceled",StarterBook!$D:$D,"&lt;=39999")</f>
        <v>7</v>
      </c>
      <c r="E10">
        <f t="shared" si="0"/>
        <v>55</v>
      </c>
      <c r="F10" s="14">
        <f t="shared" si="1"/>
        <v>0.47272727272727272</v>
      </c>
      <c r="G10" s="14">
        <f t="shared" si="2"/>
        <v>0.4</v>
      </c>
      <c r="H10" s="14">
        <f t="shared" si="3"/>
        <v>0.12727272727272726</v>
      </c>
    </row>
    <row r="11" spans="1:8" x14ac:dyDescent="0.35">
      <c r="A11" t="s">
        <v>8399</v>
      </c>
      <c r="B11">
        <f>COUNTIFS(StarterBook!$F:$F,"successful",StarterBook!$D:$D,"&gt;=40000",StarterBook!$F:$F,"successful",StarterBook!$D:$D,"&lt;=44999")</f>
        <v>21</v>
      </c>
      <c r="C11">
        <f>COUNTIFS(StarterBook!$F:$F,"failed",StarterBook!$D:$D,"&gt;=40000",StarterBook!$F:$F,"failed",StarterBook!$D:$D,"&lt;=44999")</f>
        <v>16</v>
      </c>
      <c r="D11">
        <f>COUNTIFS(StarterBook!$F:$F,"canceled",StarterBook!$D:$D,"&gt;=40000",StarterBook!$F:$F,"canceled",StarterBook!$D:$D,"&lt;=44999")</f>
        <v>6</v>
      </c>
      <c r="E11">
        <f t="shared" si="0"/>
        <v>43</v>
      </c>
      <c r="F11" s="14">
        <f t="shared" si="1"/>
        <v>0.48837209302325579</v>
      </c>
      <c r="G11" s="14">
        <f t="shared" si="2"/>
        <v>0.37209302325581395</v>
      </c>
      <c r="H11" s="14">
        <f t="shared" si="3"/>
        <v>0.13953488372093023</v>
      </c>
    </row>
    <row r="12" spans="1:8" x14ac:dyDescent="0.35">
      <c r="A12" t="s">
        <v>8400</v>
      </c>
      <c r="B12">
        <f>COUNTIFS(StarterBook!$F:$F,"successful",StarterBook!$D:$D,"&gt;=45000",StarterBook!$F:$F,"successful",StarterBook!$D:$D,"&lt;=49999")</f>
        <v>6</v>
      </c>
      <c r="C12">
        <f>COUNTIFS(StarterBook!$F:$F,"failed",StarterBook!$D:$D,"&gt;=45000",StarterBook!$F:$F,"failed",StarterBook!$D:$D,"&lt;=49999")</f>
        <v>11</v>
      </c>
      <c r="D12">
        <f>COUNTIFS(StarterBook!$F:$F,"canceled",StarterBook!$D:$D,"&gt;=45000",StarterBook!$F:$F,"canceled",StarterBook!$D:$D,"&lt;=49999")</f>
        <v>4</v>
      </c>
      <c r="E12">
        <f t="shared" si="0"/>
        <v>21</v>
      </c>
      <c r="F12" s="14">
        <f t="shared" si="1"/>
        <v>0.2857142857142857</v>
      </c>
      <c r="G12" s="14">
        <f t="shared" si="2"/>
        <v>0.52380952380952384</v>
      </c>
      <c r="H12" s="14">
        <f t="shared" si="3"/>
        <v>0.19047619047619047</v>
      </c>
    </row>
    <row r="13" spans="1:8" x14ac:dyDescent="0.35">
      <c r="A13" t="s">
        <v>8401</v>
      </c>
      <c r="B13">
        <f>COUNTIFS(StarterBook!$F:$F,"successful",StarterBook!$D:$D,"&gt;=50000")</f>
        <v>86</v>
      </c>
      <c r="C13">
        <f>COUNTIFS(StarterBook!$F:$F,"failed",StarterBook!$D:$D,"&gt;=50000")</f>
        <v>258</v>
      </c>
      <c r="D13">
        <f>COUNTIFS(StarterBook!$F:$F,"canceled",StarterBook!$D:$D,"&gt;=50000")</f>
        <v>100</v>
      </c>
      <c r="E13">
        <f t="shared" si="0"/>
        <v>444</v>
      </c>
      <c r="F13" s="14">
        <f t="shared" si="1"/>
        <v>0.19369369369369369</v>
      </c>
      <c r="G13" s="14">
        <f t="shared" si="2"/>
        <v>0.58108108108108103</v>
      </c>
      <c r="H13" s="14">
        <f t="shared" si="3"/>
        <v>0.22522522522522523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50C5-CEF3-4EF7-929A-4D498BB95505}">
  <sheetPr codeName="Sheet14"/>
  <dimension ref="A1:K817"/>
  <sheetViews>
    <sheetView zoomScaleNormal="100" workbookViewId="0">
      <selection activeCell="K15" sqref="K15"/>
    </sheetView>
  </sheetViews>
  <sheetFormatPr defaultRowHeight="14.5" x14ac:dyDescent="0.35"/>
  <cols>
    <col min="1" max="1" width="9.54296875" bestFit="1" customWidth="1"/>
    <col min="2" max="2" width="13.1796875" bestFit="1" customWidth="1"/>
    <col min="5" max="5" width="13.1796875" bestFit="1" customWidth="1"/>
    <col min="8" max="8" width="9.36328125" bestFit="1" customWidth="1"/>
    <col min="9" max="9" width="12.1796875" customWidth="1"/>
  </cols>
  <sheetData>
    <row r="1" spans="1:11" x14ac:dyDescent="0.35">
      <c r="A1" s="1" t="s">
        <v>8218</v>
      </c>
      <c r="B1" s="1" t="s">
        <v>8262</v>
      </c>
      <c r="D1" s="1" t="s">
        <v>8218</v>
      </c>
      <c r="E1" s="1" t="s">
        <v>8262</v>
      </c>
    </row>
    <row r="2" spans="1:11" x14ac:dyDescent="0.35">
      <c r="A2" t="s">
        <v>8219</v>
      </c>
      <c r="B2">
        <v>47</v>
      </c>
      <c r="D2" t="s">
        <v>8221</v>
      </c>
      <c r="E2">
        <v>10</v>
      </c>
    </row>
    <row r="3" spans="1:11" x14ac:dyDescent="0.35">
      <c r="A3" t="s">
        <v>8219</v>
      </c>
      <c r="B3">
        <v>12</v>
      </c>
      <c r="D3" t="s">
        <v>8221</v>
      </c>
      <c r="E3">
        <v>10</v>
      </c>
    </row>
    <row r="4" spans="1:11" x14ac:dyDescent="0.35">
      <c r="A4" t="s">
        <v>8219</v>
      </c>
      <c r="B4">
        <v>19</v>
      </c>
      <c r="D4" t="s">
        <v>8221</v>
      </c>
      <c r="E4">
        <v>0</v>
      </c>
    </row>
    <row r="5" spans="1:11" ht="15" thickBot="1" x14ac:dyDescent="0.4">
      <c r="A5" t="s">
        <v>8219</v>
      </c>
      <c r="B5">
        <v>51</v>
      </c>
      <c r="D5" t="s">
        <v>8221</v>
      </c>
      <c r="E5">
        <v>0</v>
      </c>
    </row>
    <row r="6" spans="1:11" x14ac:dyDescent="0.35">
      <c r="A6" t="s">
        <v>8219</v>
      </c>
      <c r="B6">
        <v>98</v>
      </c>
      <c r="D6" t="s">
        <v>8221</v>
      </c>
      <c r="E6">
        <v>13</v>
      </c>
      <c r="H6" s="22" t="s">
        <v>8409</v>
      </c>
      <c r="I6" s="23"/>
      <c r="J6" s="15"/>
      <c r="K6" s="15"/>
    </row>
    <row r="7" spans="1:11" x14ac:dyDescent="0.35">
      <c r="A7" t="s">
        <v>8219</v>
      </c>
      <c r="B7">
        <v>36</v>
      </c>
      <c r="D7" t="s">
        <v>8221</v>
      </c>
      <c r="E7">
        <v>4</v>
      </c>
      <c r="H7" s="17" t="s">
        <v>8403</v>
      </c>
      <c r="I7" s="19">
        <f>AVERAGE(B:B)</f>
        <v>66.593137254901961</v>
      </c>
      <c r="J7" s="15"/>
      <c r="K7" s="15"/>
    </row>
    <row r="8" spans="1:11" x14ac:dyDescent="0.35">
      <c r="A8" t="s">
        <v>8219</v>
      </c>
      <c r="B8">
        <v>25</v>
      </c>
      <c r="D8" t="s">
        <v>8221</v>
      </c>
      <c r="E8">
        <v>2</v>
      </c>
      <c r="H8" s="17" t="s">
        <v>8404</v>
      </c>
      <c r="I8" s="20">
        <f>MEDIAN(B:B)</f>
        <v>47</v>
      </c>
      <c r="J8" s="15"/>
      <c r="K8" s="15"/>
    </row>
    <row r="9" spans="1:11" x14ac:dyDescent="0.35">
      <c r="A9" t="s">
        <v>8219</v>
      </c>
      <c r="B9">
        <v>23</v>
      </c>
      <c r="D9" t="s">
        <v>8221</v>
      </c>
      <c r="E9">
        <v>0</v>
      </c>
      <c r="H9" s="17" t="s">
        <v>8405</v>
      </c>
      <c r="I9" s="20">
        <f>MIN(B:B)</f>
        <v>3</v>
      </c>
      <c r="J9" s="15"/>
      <c r="K9" s="15" t="s">
        <v>8411</v>
      </c>
    </row>
    <row r="10" spans="1:11" x14ac:dyDescent="0.35">
      <c r="A10" t="s">
        <v>8219</v>
      </c>
      <c r="B10">
        <v>19</v>
      </c>
      <c r="D10" t="s">
        <v>8221</v>
      </c>
      <c r="E10">
        <v>3</v>
      </c>
      <c r="H10" s="17" t="s">
        <v>8406</v>
      </c>
      <c r="I10" s="20">
        <f>MAX(B:B)</f>
        <v>1980</v>
      </c>
      <c r="J10" s="15"/>
      <c r="K10" s="15" t="s">
        <v>8412</v>
      </c>
    </row>
    <row r="11" spans="1:11" x14ac:dyDescent="0.35">
      <c r="A11" t="s">
        <v>8219</v>
      </c>
      <c r="B11">
        <v>117</v>
      </c>
      <c r="D11" t="s">
        <v>8221</v>
      </c>
      <c r="E11">
        <v>19</v>
      </c>
      <c r="H11" s="17" t="s">
        <v>8407</v>
      </c>
      <c r="I11" s="19">
        <f>VAR(B:B)</f>
        <v>11397.004811740648</v>
      </c>
      <c r="J11" s="15"/>
      <c r="K11" s="15"/>
    </row>
    <row r="12" spans="1:11" x14ac:dyDescent="0.35">
      <c r="A12" t="s">
        <v>8219</v>
      </c>
      <c r="B12">
        <v>53</v>
      </c>
      <c r="D12" t="s">
        <v>8221</v>
      </c>
      <c r="E12">
        <v>8</v>
      </c>
      <c r="H12" s="17" t="s">
        <v>8408</v>
      </c>
      <c r="I12" s="19">
        <f>SQRT(I11)</f>
        <v>106.75675534475862</v>
      </c>
      <c r="J12" s="15"/>
      <c r="K12" s="15" t="s">
        <v>8413</v>
      </c>
    </row>
    <row r="13" spans="1:11" x14ac:dyDescent="0.35">
      <c r="A13" t="s">
        <v>8219</v>
      </c>
      <c r="B13">
        <v>68</v>
      </c>
      <c r="D13" t="s">
        <v>8221</v>
      </c>
      <c r="E13">
        <v>8</v>
      </c>
      <c r="H13" s="17"/>
      <c r="I13" s="20"/>
      <c r="J13" s="15"/>
      <c r="K13" s="15" t="s">
        <v>8414</v>
      </c>
    </row>
    <row r="14" spans="1:11" x14ac:dyDescent="0.35">
      <c r="A14" t="s">
        <v>8219</v>
      </c>
      <c r="B14">
        <v>66</v>
      </c>
      <c r="D14" t="s">
        <v>8221</v>
      </c>
      <c r="E14">
        <v>1</v>
      </c>
      <c r="H14" s="24" t="s">
        <v>8410</v>
      </c>
      <c r="I14" s="25"/>
      <c r="J14" s="15"/>
      <c r="K14" s="15"/>
    </row>
    <row r="15" spans="1:11" x14ac:dyDescent="0.35">
      <c r="A15" t="s">
        <v>8219</v>
      </c>
      <c r="B15">
        <v>16</v>
      </c>
      <c r="D15" t="s">
        <v>8221</v>
      </c>
      <c r="E15">
        <v>0</v>
      </c>
      <c r="H15" s="17" t="s">
        <v>8403</v>
      </c>
      <c r="I15" s="19">
        <f>AVERAGE(E:E)</f>
        <v>6.1428571428571432</v>
      </c>
      <c r="J15" s="15"/>
      <c r="K15" s="15"/>
    </row>
    <row r="16" spans="1:11" x14ac:dyDescent="0.35">
      <c r="A16" t="s">
        <v>8219</v>
      </c>
      <c r="B16">
        <v>19</v>
      </c>
      <c r="D16" t="s">
        <v>8221</v>
      </c>
      <c r="E16">
        <v>7</v>
      </c>
      <c r="H16" s="17" t="s">
        <v>8404</v>
      </c>
      <c r="I16" s="20">
        <f>MEDIAN(E:E)</f>
        <v>3</v>
      </c>
      <c r="J16" s="15"/>
      <c r="K16" s="15"/>
    </row>
    <row r="17" spans="1:11" x14ac:dyDescent="0.35">
      <c r="A17" t="s">
        <v>8219</v>
      </c>
      <c r="B17">
        <v>15</v>
      </c>
      <c r="D17" t="s">
        <v>8221</v>
      </c>
      <c r="E17">
        <v>3</v>
      </c>
      <c r="H17" s="17" t="s">
        <v>8405</v>
      </c>
      <c r="I17" s="20">
        <f>MIN(E:E)</f>
        <v>0</v>
      </c>
      <c r="J17" s="15"/>
      <c r="K17" s="15"/>
    </row>
    <row r="18" spans="1:11" x14ac:dyDescent="0.35">
      <c r="A18" t="s">
        <v>8219</v>
      </c>
      <c r="B18">
        <v>38</v>
      </c>
      <c r="D18" t="s">
        <v>8221</v>
      </c>
      <c r="E18">
        <v>5</v>
      </c>
      <c r="H18" s="17" t="s">
        <v>8406</v>
      </c>
      <c r="I18" s="20">
        <f>MAX(E:E)</f>
        <v>52</v>
      </c>
      <c r="J18" s="15"/>
      <c r="K18" s="15"/>
    </row>
    <row r="19" spans="1:11" x14ac:dyDescent="0.35">
      <c r="A19" t="s">
        <v>8219</v>
      </c>
      <c r="B19">
        <v>117</v>
      </c>
      <c r="D19" t="s">
        <v>8221</v>
      </c>
      <c r="E19">
        <v>8</v>
      </c>
      <c r="H19" s="17" t="s">
        <v>8407</v>
      </c>
      <c r="I19" s="19">
        <f>VAR(E:E)</f>
        <v>64.336276083467098</v>
      </c>
      <c r="J19" s="15"/>
      <c r="K19" s="15"/>
    </row>
    <row r="20" spans="1:11" ht="15" thickBot="1" x14ac:dyDescent="0.4">
      <c r="A20" t="s">
        <v>8219</v>
      </c>
      <c r="B20">
        <v>108</v>
      </c>
      <c r="D20" t="s">
        <v>8221</v>
      </c>
      <c r="E20">
        <v>0</v>
      </c>
      <c r="H20" s="18" t="s">
        <v>8408</v>
      </c>
      <c r="I20" s="21">
        <f>SQRT(I19)</f>
        <v>8.020989719695887</v>
      </c>
      <c r="J20" s="15"/>
      <c r="K20" s="15"/>
    </row>
    <row r="21" spans="1:11" x14ac:dyDescent="0.35">
      <c r="A21" t="s">
        <v>8219</v>
      </c>
      <c r="B21">
        <v>48</v>
      </c>
      <c r="D21" t="s">
        <v>8221</v>
      </c>
      <c r="E21">
        <v>2</v>
      </c>
    </row>
    <row r="22" spans="1:11" x14ac:dyDescent="0.35">
      <c r="A22" t="s">
        <v>8219</v>
      </c>
      <c r="B22">
        <v>64</v>
      </c>
      <c r="D22" t="s">
        <v>8221</v>
      </c>
      <c r="E22">
        <v>4</v>
      </c>
    </row>
    <row r="23" spans="1:11" x14ac:dyDescent="0.35">
      <c r="A23" t="s">
        <v>8219</v>
      </c>
      <c r="B23">
        <v>24</v>
      </c>
      <c r="D23" t="s">
        <v>8221</v>
      </c>
      <c r="E23">
        <v>5</v>
      </c>
    </row>
    <row r="24" spans="1:11" x14ac:dyDescent="0.35">
      <c r="A24" t="s">
        <v>8219</v>
      </c>
      <c r="B24">
        <v>26</v>
      </c>
      <c r="D24" t="s">
        <v>8221</v>
      </c>
      <c r="E24">
        <v>1</v>
      </c>
    </row>
    <row r="25" spans="1:11" x14ac:dyDescent="0.35">
      <c r="A25" t="s">
        <v>8219</v>
      </c>
      <c r="B25">
        <v>20</v>
      </c>
      <c r="D25" t="s">
        <v>8221</v>
      </c>
      <c r="E25">
        <v>1</v>
      </c>
    </row>
    <row r="26" spans="1:11" x14ac:dyDescent="0.35">
      <c r="A26" t="s">
        <v>8219</v>
      </c>
      <c r="B26">
        <v>32</v>
      </c>
      <c r="D26" t="s">
        <v>8221</v>
      </c>
      <c r="E26">
        <v>0</v>
      </c>
    </row>
    <row r="27" spans="1:11" x14ac:dyDescent="0.35">
      <c r="A27" t="s">
        <v>8219</v>
      </c>
      <c r="B27">
        <v>41</v>
      </c>
      <c r="D27" t="s">
        <v>8221</v>
      </c>
      <c r="E27">
        <v>0</v>
      </c>
    </row>
    <row r="28" spans="1:11" x14ac:dyDescent="0.35">
      <c r="A28" t="s">
        <v>8219</v>
      </c>
      <c r="B28">
        <v>47</v>
      </c>
      <c r="D28" t="s">
        <v>8221</v>
      </c>
      <c r="E28">
        <v>3</v>
      </c>
    </row>
    <row r="29" spans="1:11" x14ac:dyDescent="0.35">
      <c r="A29" t="s">
        <v>8219</v>
      </c>
      <c r="B29">
        <v>41</v>
      </c>
      <c r="D29" t="s">
        <v>8221</v>
      </c>
      <c r="E29">
        <v>3</v>
      </c>
    </row>
    <row r="30" spans="1:11" x14ac:dyDescent="0.35">
      <c r="A30" t="s">
        <v>8219</v>
      </c>
      <c r="B30">
        <v>100</v>
      </c>
      <c r="D30" t="s">
        <v>8221</v>
      </c>
      <c r="E30">
        <v>1</v>
      </c>
    </row>
    <row r="31" spans="1:11" x14ac:dyDescent="0.35">
      <c r="A31" t="s">
        <v>8219</v>
      </c>
      <c r="B31">
        <v>21</v>
      </c>
      <c r="D31" t="s">
        <v>8221</v>
      </c>
      <c r="E31">
        <v>8</v>
      </c>
    </row>
    <row r="32" spans="1:11" x14ac:dyDescent="0.35">
      <c r="A32" t="s">
        <v>8219</v>
      </c>
      <c r="B32">
        <v>25</v>
      </c>
      <c r="D32" t="s">
        <v>8221</v>
      </c>
      <c r="E32">
        <v>22</v>
      </c>
    </row>
    <row r="33" spans="1:5" x14ac:dyDescent="0.35">
      <c r="A33" t="s">
        <v>8219</v>
      </c>
      <c r="B33">
        <v>60</v>
      </c>
      <c r="D33" t="s">
        <v>8221</v>
      </c>
      <c r="E33">
        <v>1</v>
      </c>
    </row>
    <row r="34" spans="1:5" x14ac:dyDescent="0.35">
      <c r="A34" t="s">
        <v>8219</v>
      </c>
      <c r="B34">
        <v>46</v>
      </c>
      <c r="D34" t="s">
        <v>8221</v>
      </c>
      <c r="E34">
        <v>0</v>
      </c>
    </row>
    <row r="35" spans="1:5" x14ac:dyDescent="0.35">
      <c r="A35" t="s">
        <v>8219</v>
      </c>
      <c r="B35">
        <v>34</v>
      </c>
      <c r="D35" t="s">
        <v>8221</v>
      </c>
      <c r="E35">
        <v>1</v>
      </c>
    </row>
    <row r="36" spans="1:5" x14ac:dyDescent="0.35">
      <c r="A36" t="s">
        <v>8219</v>
      </c>
      <c r="B36">
        <v>60</v>
      </c>
      <c r="D36" t="s">
        <v>8221</v>
      </c>
      <c r="E36">
        <v>7</v>
      </c>
    </row>
    <row r="37" spans="1:5" x14ac:dyDescent="0.35">
      <c r="A37" t="s">
        <v>8219</v>
      </c>
      <c r="B37">
        <v>39</v>
      </c>
      <c r="D37" t="s">
        <v>8221</v>
      </c>
      <c r="E37">
        <v>1</v>
      </c>
    </row>
    <row r="38" spans="1:5" x14ac:dyDescent="0.35">
      <c r="A38" t="s">
        <v>8219</v>
      </c>
      <c r="B38">
        <v>35</v>
      </c>
      <c r="D38" t="s">
        <v>8221</v>
      </c>
      <c r="E38">
        <v>10</v>
      </c>
    </row>
    <row r="39" spans="1:5" x14ac:dyDescent="0.35">
      <c r="A39" t="s">
        <v>8219</v>
      </c>
      <c r="B39">
        <v>49</v>
      </c>
      <c r="D39" t="s">
        <v>8221</v>
      </c>
      <c r="E39">
        <v>0</v>
      </c>
    </row>
    <row r="40" spans="1:5" x14ac:dyDescent="0.35">
      <c r="A40" t="s">
        <v>8219</v>
      </c>
      <c r="B40">
        <v>60</v>
      </c>
      <c r="D40" t="s">
        <v>8221</v>
      </c>
      <c r="E40">
        <v>0</v>
      </c>
    </row>
    <row r="41" spans="1:5" x14ac:dyDescent="0.35">
      <c r="A41" t="s">
        <v>8219</v>
      </c>
      <c r="B41">
        <v>47</v>
      </c>
      <c r="D41" t="s">
        <v>8221</v>
      </c>
      <c r="E41">
        <v>0</v>
      </c>
    </row>
    <row r="42" spans="1:5" x14ac:dyDescent="0.35">
      <c r="A42" t="s">
        <v>8219</v>
      </c>
      <c r="B42">
        <v>26</v>
      </c>
      <c r="D42" t="s">
        <v>8221</v>
      </c>
      <c r="E42">
        <v>1</v>
      </c>
    </row>
    <row r="43" spans="1:5" x14ac:dyDescent="0.35">
      <c r="A43" t="s">
        <v>8219</v>
      </c>
      <c r="B43">
        <v>53</v>
      </c>
      <c r="D43" t="s">
        <v>8221</v>
      </c>
      <c r="E43">
        <v>0</v>
      </c>
    </row>
    <row r="44" spans="1:5" x14ac:dyDescent="0.35">
      <c r="A44" t="s">
        <v>8219</v>
      </c>
      <c r="B44">
        <v>35</v>
      </c>
      <c r="D44" t="s">
        <v>8221</v>
      </c>
      <c r="E44">
        <v>0</v>
      </c>
    </row>
    <row r="45" spans="1:5" x14ac:dyDescent="0.35">
      <c r="A45" t="s">
        <v>8219</v>
      </c>
      <c r="B45">
        <v>57</v>
      </c>
      <c r="D45" t="s">
        <v>8221</v>
      </c>
      <c r="E45">
        <v>52</v>
      </c>
    </row>
    <row r="46" spans="1:5" x14ac:dyDescent="0.35">
      <c r="A46" t="s">
        <v>8219</v>
      </c>
      <c r="B46">
        <v>27</v>
      </c>
      <c r="D46" t="s">
        <v>8221</v>
      </c>
      <c r="E46">
        <v>1</v>
      </c>
    </row>
    <row r="47" spans="1:5" x14ac:dyDescent="0.35">
      <c r="A47" t="s">
        <v>8219</v>
      </c>
      <c r="B47">
        <v>37</v>
      </c>
      <c r="D47" t="s">
        <v>8221</v>
      </c>
      <c r="E47">
        <v>2</v>
      </c>
    </row>
    <row r="48" spans="1:5" x14ac:dyDescent="0.35">
      <c r="A48" t="s">
        <v>8219</v>
      </c>
      <c r="B48">
        <v>84</v>
      </c>
      <c r="D48" t="s">
        <v>8221</v>
      </c>
      <c r="E48">
        <v>3</v>
      </c>
    </row>
    <row r="49" spans="1:5" x14ac:dyDescent="0.35">
      <c r="A49" t="s">
        <v>8219</v>
      </c>
      <c r="B49">
        <v>77</v>
      </c>
      <c r="D49" t="s">
        <v>8221</v>
      </c>
      <c r="E49">
        <v>2</v>
      </c>
    </row>
    <row r="50" spans="1:5" x14ac:dyDescent="0.35">
      <c r="A50" t="s">
        <v>8219</v>
      </c>
      <c r="B50">
        <v>7</v>
      </c>
      <c r="D50" t="s">
        <v>8221</v>
      </c>
      <c r="E50">
        <v>5</v>
      </c>
    </row>
    <row r="51" spans="1:5" x14ac:dyDescent="0.35">
      <c r="A51" t="s">
        <v>8219</v>
      </c>
      <c r="B51">
        <v>145</v>
      </c>
      <c r="D51" t="s">
        <v>8221</v>
      </c>
      <c r="E51">
        <v>2</v>
      </c>
    </row>
    <row r="52" spans="1:5" x14ac:dyDescent="0.35">
      <c r="A52" t="s">
        <v>8219</v>
      </c>
      <c r="B52">
        <v>61</v>
      </c>
      <c r="D52" t="s">
        <v>8221</v>
      </c>
      <c r="E52">
        <v>11</v>
      </c>
    </row>
    <row r="53" spans="1:5" x14ac:dyDescent="0.35">
      <c r="A53" t="s">
        <v>8219</v>
      </c>
      <c r="B53">
        <v>65</v>
      </c>
      <c r="D53" t="s">
        <v>8221</v>
      </c>
      <c r="E53">
        <v>5</v>
      </c>
    </row>
    <row r="54" spans="1:5" x14ac:dyDescent="0.35">
      <c r="A54" t="s">
        <v>8219</v>
      </c>
      <c r="B54">
        <v>113</v>
      </c>
      <c r="D54" t="s">
        <v>8221</v>
      </c>
      <c r="E54">
        <v>21</v>
      </c>
    </row>
    <row r="55" spans="1:5" x14ac:dyDescent="0.35">
      <c r="A55" t="s">
        <v>8219</v>
      </c>
      <c r="B55">
        <v>62</v>
      </c>
      <c r="D55" t="s">
        <v>8221</v>
      </c>
      <c r="E55">
        <v>45</v>
      </c>
    </row>
    <row r="56" spans="1:5" x14ac:dyDescent="0.35">
      <c r="A56" t="s">
        <v>8219</v>
      </c>
      <c r="B56">
        <v>168</v>
      </c>
      <c r="D56" t="s">
        <v>8221</v>
      </c>
      <c r="E56">
        <v>29</v>
      </c>
    </row>
    <row r="57" spans="1:5" x14ac:dyDescent="0.35">
      <c r="A57" t="s">
        <v>8219</v>
      </c>
      <c r="B57">
        <v>82</v>
      </c>
      <c r="D57" t="s">
        <v>8221</v>
      </c>
      <c r="E57">
        <v>30</v>
      </c>
    </row>
    <row r="58" spans="1:5" x14ac:dyDescent="0.35">
      <c r="A58" t="s">
        <v>8219</v>
      </c>
      <c r="B58">
        <v>74</v>
      </c>
      <c r="D58" t="s">
        <v>8221</v>
      </c>
      <c r="E58">
        <v>8</v>
      </c>
    </row>
    <row r="59" spans="1:5" x14ac:dyDescent="0.35">
      <c r="A59" t="s">
        <v>8219</v>
      </c>
      <c r="B59">
        <v>34</v>
      </c>
      <c r="D59" t="s">
        <v>8221</v>
      </c>
      <c r="E59">
        <v>1</v>
      </c>
    </row>
    <row r="60" spans="1:5" x14ac:dyDescent="0.35">
      <c r="A60" t="s">
        <v>8219</v>
      </c>
      <c r="B60">
        <v>31</v>
      </c>
      <c r="D60" t="s">
        <v>8221</v>
      </c>
      <c r="E60">
        <v>14</v>
      </c>
    </row>
    <row r="61" spans="1:5" x14ac:dyDescent="0.35">
      <c r="A61" t="s">
        <v>8219</v>
      </c>
      <c r="B61">
        <v>55</v>
      </c>
      <c r="D61" t="s">
        <v>8221</v>
      </c>
      <c r="E61">
        <v>2</v>
      </c>
    </row>
    <row r="62" spans="1:5" x14ac:dyDescent="0.35">
      <c r="A62" t="s">
        <v>8219</v>
      </c>
      <c r="B62">
        <v>29</v>
      </c>
      <c r="D62" t="s">
        <v>8221</v>
      </c>
      <c r="E62">
        <v>4</v>
      </c>
    </row>
    <row r="63" spans="1:5" x14ac:dyDescent="0.35">
      <c r="A63" t="s">
        <v>8219</v>
      </c>
      <c r="B63">
        <v>48</v>
      </c>
      <c r="D63" t="s">
        <v>8221</v>
      </c>
      <c r="E63">
        <v>5</v>
      </c>
    </row>
    <row r="64" spans="1:5" x14ac:dyDescent="0.35">
      <c r="A64" t="s">
        <v>8219</v>
      </c>
      <c r="B64">
        <v>83</v>
      </c>
      <c r="D64" t="s">
        <v>8221</v>
      </c>
      <c r="E64">
        <v>0</v>
      </c>
    </row>
    <row r="65" spans="1:5" x14ac:dyDescent="0.35">
      <c r="A65" t="s">
        <v>8219</v>
      </c>
      <c r="B65">
        <v>49</v>
      </c>
      <c r="D65" t="s">
        <v>8221</v>
      </c>
      <c r="E65">
        <v>2</v>
      </c>
    </row>
    <row r="66" spans="1:5" x14ac:dyDescent="0.35">
      <c r="A66" t="s">
        <v>8219</v>
      </c>
      <c r="B66">
        <v>50</v>
      </c>
      <c r="D66" t="s">
        <v>8221</v>
      </c>
      <c r="E66">
        <v>0</v>
      </c>
    </row>
    <row r="67" spans="1:5" x14ac:dyDescent="0.35">
      <c r="A67" t="s">
        <v>8219</v>
      </c>
      <c r="B67">
        <v>43</v>
      </c>
      <c r="D67" t="s">
        <v>8221</v>
      </c>
      <c r="E67">
        <v>0</v>
      </c>
    </row>
    <row r="68" spans="1:5" x14ac:dyDescent="0.35">
      <c r="A68" t="s">
        <v>8219</v>
      </c>
      <c r="B68">
        <v>55</v>
      </c>
      <c r="D68" t="s">
        <v>8221</v>
      </c>
      <c r="E68">
        <v>2</v>
      </c>
    </row>
    <row r="69" spans="1:5" x14ac:dyDescent="0.35">
      <c r="A69" t="s">
        <v>8219</v>
      </c>
      <c r="B69">
        <v>35</v>
      </c>
      <c r="D69" t="s">
        <v>8221</v>
      </c>
      <c r="E69">
        <v>0</v>
      </c>
    </row>
    <row r="70" spans="1:5" x14ac:dyDescent="0.35">
      <c r="A70" t="s">
        <v>8219</v>
      </c>
      <c r="B70">
        <v>22</v>
      </c>
      <c r="D70" t="s">
        <v>8221</v>
      </c>
      <c r="E70">
        <v>0</v>
      </c>
    </row>
    <row r="71" spans="1:5" x14ac:dyDescent="0.35">
      <c r="A71" t="s">
        <v>8219</v>
      </c>
      <c r="B71">
        <v>55</v>
      </c>
      <c r="D71" t="s">
        <v>8221</v>
      </c>
      <c r="E71">
        <v>10</v>
      </c>
    </row>
    <row r="72" spans="1:5" x14ac:dyDescent="0.35">
      <c r="A72" t="s">
        <v>8219</v>
      </c>
      <c r="B72">
        <v>21</v>
      </c>
      <c r="D72" t="s">
        <v>8221</v>
      </c>
      <c r="E72">
        <v>15</v>
      </c>
    </row>
    <row r="73" spans="1:5" x14ac:dyDescent="0.35">
      <c r="A73" t="s">
        <v>8219</v>
      </c>
      <c r="B73">
        <v>31</v>
      </c>
      <c r="D73" t="s">
        <v>8221</v>
      </c>
      <c r="E73">
        <v>7</v>
      </c>
    </row>
    <row r="74" spans="1:5" x14ac:dyDescent="0.35">
      <c r="A74" t="s">
        <v>8219</v>
      </c>
      <c r="B74">
        <v>130</v>
      </c>
      <c r="D74" t="s">
        <v>8221</v>
      </c>
      <c r="E74">
        <v>2</v>
      </c>
    </row>
    <row r="75" spans="1:5" x14ac:dyDescent="0.35">
      <c r="A75" t="s">
        <v>8219</v>
      </c>
      <c r="B75">
        <v>23</v>
      </c>
      <c r="D75" t="s">
        <v>8221</v>
      </c>
      <c r="E75">
        <v>2</v>
      </c>
    </row>
    <row r="76" spans="1:5" x14ac:dyDescent="0.35">
      <c r="A76" t="s">
        <v>8219</v>
      </c>
      <c r="B76">
        <v>30</v>
      </c>
      <c r="D76" t="s">
        <v>8221</v>
      </c>
      <c r="E76">
        <v>0</v>
      </c>
    </row>
    <row r="77" spans="1:5" x14ac:dyDescent="0.35">
      <c r="A77" t="s">
        <v>8219</v>
      </c>
      <c r="B77">
        <v>18</v>
      </c>
      <c r="D77" t="s">
        <v>8221</v>
      </c>
      <c r="E77">
        <v>2</v>
      </c>
    </row>
    <row r="78" spans="1:5" x14ac:dyDescent="0.35">
      <c r="A78" t="s">
        <v>8219</v>
      </c>
      <c r="B78">
        <v>29</v>
      </c>
      <c r="D78" t="s">
        <v>8221</v>
      </c>
      <c r="E78">
        <v>2</v>
      </c>
    </row>
    <row r="79" spans="1:5" x14ac:dyDescent="0.35">
      <c r="A79" t="s">
        <v>8219</v>
      </c>
      <c r="B79">
        <v>31</v>
      </c>
      <c r="D79" t="s">
        <v>8221</v>
      </c>
      <c r="E79">
        <v>12</v>
      </c>
    </row>
    <row r="80" spans="1:5" x14ac:dyDescent="0.35">
      <c r="A80" t="s">
        <v>8219</v>
      </c>
      <c r="B80">
        <v>17</v>
      </c>
      <c r="D80" t="s">
        <v>8221</v>
      </c>
      <c r="E80">
        <v>8</v>
      </c>
    </row>
    <row r="81" spans="1:5" x14ac:dyDescent="0.35">
      <c r="A81" t="s">
        <v>8219</v>
      </c>
      <c r="B81">
        <v>59</v>
      </c>
      <c r="D81" t="s">
        <v>8221</v>
      </c>
      <c r="E81">
        <v>37</v>
      </c>
    </row>
    <row r="82" spans="1:5" x14ac:dyDescent="0.35">
      <c r="A82" t="s">
        <v>8219</v>
      </c>
      <c r="B82">
        <v>39</v>
      </c>
      <c r="D82" t="s">
        <v>8221</v>
      </c>
      <c r="E82">
        <v>12</v>
      </c>
    </row>
    <row r="83" spans="1:5" x14ac:dyDescent="0.35">
      <c r="A83" t="s">
        <v>8219</v>
      </c>
      <c r="B83">
        <v>59</v>
      </c>
      <c r="D83" t="s">
        <v>8221</v>
      </c>
      <c r="E83">
        <v>5</v>
      </c>
    </row>
    <row r="84" spans="1:5" x14ac:dyDescent="0.35">
      <c r="A84" t="s">
        <v>8219</v>
      </c>
      <c r="B84">
        <v>237</v>
      </c>
      <c r="D84" t="s">
        <v>8221</v>
      </c>
      <c r="E84">
        <v>5</v>
      </c>
    </row>
    <row r="85" spans="1:5" x14ac:dyDescent="0.35">
      <c r="A85" t="s">
        <v>8219</v>
      </c>
      <c r="B85">
        <v>17</v>
      </c>
      <c r="D85" t="s">
        <v>8221</v>
      </c>
      <c r="E85">
        <v>21</v>
      </c>
    </row>
    <row r="86" spans="1:5" x14ac:dyDescent="0.35">
      <c r="A86" t="s">
        <v>8219</v>
      </c>
      <c r="B86">
        <v>82</v>
      </c>
      <c r="D86" t="s">
        <v>8221</v>
      </c>
      <c r="E86">
        <v>0</v>
      </c>
    </row>
    <row r="87" spans="1:5" x14ac:dyDescent="0.35">
      <c r="A87" t="s">
        <v>8219</v>
      </c>
      <c r="B87">
        <v>48</v>
      </c>
      <c r="D87" t="s">
        <v>8221</v>
      </c>
      <c r="E87">
        <v>7</v>
      </c>
    </row>
    <row r="88" spans="1:5" x14ac:dyDescent="0.35">
      <c r="A88" t="s">
        <v>8219</v>
      </c>
      <c r="B88">
        <v>28</v>
      </c>
      <c r="D88" t="s">
        <v>8221</v>
      </c>
      <c r="E88">
        <v>10</v>
      </c>
    </row>
    <row r="89" spans="1:5" x14ac:dyDescent="0.35">
      <c r="A89" t="s">
        <v>8219</v>
      </c>
      <c r="B89">
        <v>21</v>
      </c>
      <c r="D89" t="s">
        <v>8221</v>
      </c>
      <c r="E89">
        <v>1</v>
      </c>
    </row>
    <row r="90" spans="1:5" x14ac:dyDescent="0.35">
      <c r="A90" t="s">
        <v>8219</v>
      </c>
      <c r="B90">
        <v>41</v>
      </c>
      <c r="D90" t="s">
        <v>8221</v>
      </c>
      <c r="E90">
        <v>3</v>
      </c>
    </row>
    <row r="91" spans="1:5" x14ac:dyDescent="0.35">
      <c r="A91" t="s">
        <v>8219</v>
      </c>
      <c r="B91">
        <v>35</v>
      </c>
      <c r="D91" t="s">
        <v>8221</v>
      </c>
      <c r="E91">
        <v>1</v>
      </c>
    </row>
    <row r="92" spans="1:5" x14ac:dyDescent="0.35">
      <c r="A92" t="s">
        <v>8219</v>
      </c>
      <c r="B92">
        <v>149</v>
      </c>
      <c r="D92" t="s">
        <v>8221</v>
      </c>
      <c r="E92">
        <v>0</v>
      </c>
    </row>
    <row r="93" spans="1:5" x14ac:dyDescent="0.35">
      <c r="A93" t="s">
        <v>8219</v>
      </c>
      <c r="B93">
        <v>120</v>
      </c>
      <c r="D93" t="s">
        <v>8221</v>
      </c>
      <c r="E93">
        <v>0</v>
      </c>
    </row>
    <row r="94" spans="1:5" x14ac:dyDescent="0.35">
      <c r="A94" t="s">
        <v>8219</v>
      </c>
      <c r="B94">
        <v>169</v>
      </c>
      <c r="D94" t="s">
        <v>8221</v>
      </c>
      <c r="E94">
        <v>2</v>
      </c>
    </row>
    <row r="95" spans="1:5" x14ac:dyDescent="0.35">
      <c r="A95" t="s">
        <v>8219</v>
      </c>
      <c r="B95">
        <v>108</v>
      </c>
      <c r="D95" t="s">
        <v>8221</v>
      </c>
      <c r="E95">
        <v>1</v>
      </c>
    </row>
    <row r="96" spans="1:5" x14ac:dyDescent="0.35">
      <c r="A96" t="s">
        <v>8219</v>
      </c>
      <c r="B96">
        <v>41</v>
      </c>
      <c r="D96" t="s">
        <v>8221</v>
      </c>
      <c r="E96">
        <v>6</v>
      </c>
    </row>
    <row r="97" spans="1:5" x14ac:dyDescent="0.35">
      <c r="A97" t="s">
        <v>8219</v>
      </c>
      <c r="B97">
        <v>19</v>
      </c>
      <c r="D97" t="s">
        <v>8221</v>
      </c>
      <c r="E97">
        <v>0</v>
      </c>
    </row>
    <row r="98" spans="1:5" x14ac:dyDescent="0.35">
      <c r="A98" t="s">
        <v>8219</v>
      </c>
      <c r="B98">
        <v>23</v>
      </c>
      <c r="D98" t="s">
        <v>8221</v>
      </c>
      <c r="E98">
        <v>6</v>
      </c>
    </row>
    <row r="99" spans="1:5" x14ac:dyDescent="0.35">
      <c r="A99" t="s">
        <v>8219</v>
      </c>
      <c r="B99">
        <v>74</v>
      </c>
      <c r="D99" t="s">
        <v>8221</v>
      </c>
      <c r="E99">
        <v>3</v>
      </c>
    </row>
    <row r="100" spans="1:5" x14ac:dyDescent="0.35">
      <c r="A100" t="s">
        <v>8219</v>
      </c>
      <c r="B100">
        <v>97</v>
      </c>
      <c r="D100" t="s">
        <v>8221</v>
      </c>
      <c r="E100">
        <v>2</v>
      </c>
    </row>
    <row r="101" spans="1:5" x14ac:dyDescent="0.35">
      <c r="A101" t="s">
        <v>8219</v>
      </c>
      <c r="B101">
        <v>44</v>
      </c>
      <c r="D101" t="s">
        <v>8221</v>
      </c>
      <c r="E101">
        <v>0</v>
      </c>
    </row>
    <row r="102" spans="1:5" x14ac:dyDescent="0.35">
      <c r="A102" t="s">
        <v>8219</v>
      </c>
      <c r="B102">
        <v>59</v>
      </c>
      <c r="D102" t="s">
        <v>8221</v>
      </c>
      <c r="E102">
        <v>3</v>
      </c>
    </row>
    <row r="103" spans="1:5" x14ac:dyDescent="0.35">
      <c r="A103" t="s">
        <v>8219</v>
      </c>
      <c r="B103">
        <v>62</v>
      </c>
      <c r="D103" t="s">
        <v>8221</v>
      </c>
      <c r="E103">
        <v>1</v>
      </c>
    </row>
    <row r="104" spans="1:5" x14ac:dyDescent="0.35">
      <c r="A104" t="s">
        <v>8219</v>
      </c>
      <c r="B104">
        <v>49</v>
      </c>
      <c r="D104" t="s">
        <v>8221</v>
      </c>
      <c r="E104">
        <v>9</v>
      </c>
    </row>
    <row r="105" spans="1:5" x14ac:dyDescent="0.35">
      <c r="A105" t="s">
        <v>8219</v>
      </c>
      <c r="B105">
        <v>68</v>
      </c>
      <c r="D105" t="s">
        <v>8221</v>
      </c>
      <c r="E105">
        <v>2</v>
      </c>
    </row>
    <row r="106" spans="1:5" x14ac:dyDescent="0.35">
      <c r="A106" t="s">
        <v>8219</v>
      </c>
      <c r="B106">
        <v>19</v>
      </c>
      <c r="D106" t="s">
        <v>8221</v>
      </c>
      <c r="E106">
        <v>1</v>
      </c>
    </row>
    <row r="107" spans="1:5" x14ac:dyDescent="0.35">
      <c r="A107" t="s">
        <v>8219</v>
      </c>
      <c r="B107">
        <v>35</v>
      </c>
      <c r="D107" t="s">
        <v>8221</v>
      </c>
      <c r="E107">
        <v>22</v>
      </c>
    </row>
    <row r="108" spans="1:5" x14ac:dyDescent="0.35">
      <c r="A108" t="s">
        <v>8219</v>
      </c>
      <c r="B108">
        <v>17</v>
      </c>
      <c r="D108" t="s">
        <v>8221</v>
      </c>
      <c r="E108">
        <v>6</v>
      </c>
    </row>
    <row r="109" spans="1:5" x14ac:dyDescent="0.35">
      <c r="A109" t="s">
        <v>8219</v>
      </c>
      <c r="B109">
        <v>14</v>
      </c>
      <c r="D109" t="s">
        <v>8221</v>
      </c>
      <c r="E109">
        <v>0</v>
      </c>
    </row>
    <row r="110" spans="1:5" x14ac:dyDescent="0.35">
      <c r="A110" t="s">
        <v>8219</v>
      </c>
      <c r="B110">
        <v>60</v>
      </c>
      <c r="D110" t="s">
        <v>8221</v>
      </c>
      <c r="E110">
        <v>0</v>
      </c>
    </row>
    <row r="111" spans="1:5" x14ac:dyDescent="0.35">
      <c r="A111" t="s">
        <v>8219</v>
      </c>
      <c r="B111">
        <v>32</v>
      </c>
      <c r="D111" t="s">
        <v>8221</v>
      </c>
      <c r="E111">
        <v>0</v>
      </c>
    </row>
    <row r="112" spans="1:5" x14ac:dyDescent="0.35">
      <c r="A112" t="s">
        <v>8219</v>
      </c>
      <c r="B112">
        <v>71</v>
      </c>
      <c r="D112" t="s">
        <v>8221</v>
      </c>
      <c r="E112">
        <v>19</v>
      </c>
    </row>
    <row r="113" spans="1:5" x14ac:dyDescent="0.35">
      <c r="A113" t="s">
        <v>8219</v>
      </c>
      <c r="B113">
        <v>87</v>
      </c>
      <c r="D113" t="s">
        <v>8221</v>
      </c>
      <c r="E113">
        <v>1</v>
      </c>
    </row>
    <row r="114" spans="1:5" x14ac:dyDescent="0.35">
      <c r="A114" t="s">
        <v>8219</v>
      </c>
      <c r="B114">
        <v>56</v>
      </c>
      <c r="D114" t="s">
        <v>8221</v>
      </c>
      <c r="E114">
        <v>2</v>
      </c>
    </row>
    <row r="115" spans="1:5" x14ac:dyDescent="0.35">
      <c r="A115" t="s">
        <v>8219</v>
      </c>
      <c r="B115">
        <v>51</v>
      </c>
      <c r="D115" t="s">
        <v>8221</v>
      </c>
      <c r="E115">
        <v>0</v>
      </c>
    </row>
    <row r="116" spans="1:5" x14ac:dyDescent="0.35">
      <c r="A116" t="s">
        <v>8219</v>
      </c>
      <c r="B116">
        <v>38</v>
      </c>
      <c r="D116" t="s">
        <v>8221</v>
      </c>
      <c r="E116">
        <v>0</v>
      </c>
    </row>
    <row r="117" spans="1:5" x14ac:dyDescent="0.35">
      <c r="A117" t="s">
        <v>8219</v>
      </c>
      <c r="B117">
        <v>54</v>
      </c>
      <c r="D117" t="s">
        <v>8221</v>
      </c>
      <c r="E117">
        <v>0</v>
      </c>
    </row>
    <row r="118" spans="1:5" x14ac:dyDescent="0.35">
      <c r="A118" t="s">
        <v>8219</v>
      </c>
      <c r="B118">
        <v>57</v>
      </c>
      <c r="D118" t="s">
        <v>8221</v>
      </c>
      <c r="E118">
        <v>3</v>
      </c>
    </row>
    <row r="119" spans="1:5" x14ac:dyDescent="0.35">
      <c r="A119" t="s">
        <v>8219</v>
      </c>
      <c r="B119">
        <v>43</v>
      </c>
      <c r="D119" t="s">
        <v>8221</v>
      </c>
      <c r="E119">
        <v>1</v>
      </c>
    </row>
    <row r="120" spans="1:5" x14ac:dyDescent="0.35">
      <c r="A120" t="s">
        <v>8219</v>
      </c>
      <c r="B120">
        <v>52</v>
      </c>
      <c r="D120" t="s">
        <v>8221</v>
      </c>
      <c r="E120">
        <v>15</v>
      </c>
    </row>
    <row r="121" spans="1:5" x14ac:dyDescent="0.35">
      <c r="A121" t="s">
        <v>8219</v>
      </c>
      <c r="B121">
        <v>27</v>
      </c>
      <c r="D121" t="s">
        <v>8221</v>
      </c>
      <c r="E121">
        <v>1</v>
      </c>
    </row>
    <row r="122" spans="1:5" x14ac:dyDescent="0.35">
      <c r="A122" t="s">
        <v>8219</v>
      </c>
      <c r="B122">
        <v>96</v>
      </c>
      <c r="D122" t="s">
        <v>8221</v>
      </c>
      <c r="E122">
        <v>1</v>
      </c>
    </row>
    <row r="123" spans="1:5" x14ac:dyDescent="0.35">
      <c r="A123" t="s">
        <v>8219</v>
      </c>
      <c r="B123">
        <v>43</v>
      </c>
      <c r="D123" t="s">
        <v>8221</v>
      </c>
      <c r="E123">
        <v>0</v>
      </c>
    </row>
    <row r="124" spans="1:5" x14ac:dyDescent="0.35">
      <c r="A124" t="s">
        <v>8219</v>
      </c>
      <c r="B124">
        <v>23</v>
      </c>
      <c r="D124" t="s">
        <v>8221</v>
      </c>
      <c r="E124">
        <v>16</v>
      </c>
    </row>
    <row r="125" spans="1:5" x14ac:dyDescent="0.35">
      <c r="A125" t="s">
        <v>8219</v>
      </c>
      <c r="B125">
        <v>38</v>
      </c>
      <c r="D125" t="s">
        <v>8221</v>
      </c>
      <c r="E125">
        <v>12</v>
      </c>
    </row>
    <row r="126" spans="1:5" x14ac:dyDescent="0.35">
      <c r="A126" t="s">
        <v>8219</v>
      </c>
      <c r="B126">
        <v>69</v>
      </c>
      <c r="D126" t="s">
        <v>8221</v>
      </c>
      <c r="E126">
        <v>1</v>
      </c>
    </row>
    <row r="127" spans="1:5" x14ac:dyDescent="0.35">
      <c r="A127" t="s">
        <v>8219</v>
      </c>
      <c r="B127">
        <v>54</v>
      </c>
      <c r="D127" t="s">
        <v>8221</v>
      </c>
      <c r="E127">
        <v>4</v>
      </c>
    </row>
    <row r="128" spans="1:5" x14ac:dyDescent="0.35">
      <c r="A128" t="s">
        <v>8219</v>
      </c>
      <c r="B128">
        <v>38</v>
      </c>
      <c r="D128" t="s">
        <v>8221</v>
      </c>
      <c r="E128">
        <v>0</v>
      </c>
    </row>
    <row r="129" spans="1:5" x14ac:dyDescent="0.35">
      <c r="A129" t="s">
        <v>8219</v>
      </c>
      <c r="B129">
        <v>32</v>
      </c>
      <c r="D129" t="s">
        <v>8221</v>
      </c>
      <c r="E129">
        <v>12</v>
      </c>
    </row>
    <row r="130" spans="1:5" x14ac:dyDescent="0.35">
      <c r="A130" t="s">
        <v>8219</v>
      </c>
      <c r="B130">
        <v>20</v>
      </c>
      <c r="D130" t="s">
        <v>8221</v>
      </c>
      <c r="E130">
        <v>0</v>
      </c>
    </row>
    <row r="131" spans="1:5" x14ac:dyDescent="0.35">
      <c r="A131" t="s">
        <v>8219</v>
      </c>
      <c r="B131">
        <v>40</v>
      </c>
      <c r="D131" t="s">
        <v>8221</v>
      </c>
      <c r="E131">
        <v>0</v>
      </c>
    </row>
    <row r="132" spans="1:5" x14ac:dyDescent="0.35">
      <c r="A132" t="s">
        <v>8219</v>
      </c>
      <c r="B132">
        <v>62</v>
      </c>
      <c r="D132" t="s">
        <v>8221</v>
      </c>
      <c r="E132">
        <v>3</v>
      </c>
    </row>
    <row r="133" spans="1:5" x14ac:dyDescent="0.35">
      <c r="A133" t="s">
        <v>8219</v>
      </c>
      <c r="B133">
        <v>61</v>
      </c>
      <c r="D133" t="s">
        <v>8221</v>
      </c>
      <c r="E133">
        <v>11</v>
      </c>
    </row>
    <row r="134" spans="1:5" x14ac:dyDescent="0.35">
      <c r="A134" t="s">
        <v>8219</v>
      </c>
      <c r="B134">
        <v>39</v>
      </c>
      <c r="D134" t="s">
        <v>8221</v>
      </c>
      <c r="E134">
        <v>0</v>
      </c>
    </row>
    <row r="135" spans="1:5" x14ac:dyDescent="0.35">
      <c r="A135" t="s">
        <v>8219</v>
      </c>
      <c r="B135">
        <v>127</v>
      </c>
      <c r="D135" t="s">
        <v>8221</v>
      </c>
      <c r="E135">
        <v>4</v>
      </c>
    </row>
    <row r="136" spans="1:5" x14ac:dyDescent="0.35">
      <c r="A136" t="s">
        <v>8219</v>
      </c>
      <c r="B136">
        <v>159</v>
      </c>
      <c r="D136" t="s">
        <v>8221</v>
      </c>
      <c r="E136">
        <v>1</v>
      </c>
    </row>
    <row r="137" spans="1:5" x14ac:dyDescent="0.35">
      <c r="A137" t="s">
        <v>8219</v>
      </c>
      <c r="B137">
        <v>47</v>
      </c>
      <c r="D137" t="s">
        <v>8221</v>
      </c>
      <c r="E137">
        <v>3</v>
      </c>
    </row>
    <row r="138" spans="1:5" x14ac:dyDescent="0.35">
      <c r="A138" t="s">
        <v>8219</v>
      </c>
      <c r="B138">
        <v>115</v>
      </c>
      <c r="D138" t="s">
        <v>8221</v>
      </c>
      <c r="E138">
        <v>41</v>
      </c>
    </row>
    <row r="139" spans="1:5" x14ac:dyDescent="0.35">
      <c r="A139" t="s">
        <v>8219</v>
      </c>
      <c r="B139">
        <v>133</v>
      </c>
      <c r="D139" t="s">
        <v>8221</v>
      </c>
      <c r="E139">
        <v>3</v>
      </c>
    </row>
    <row r="140" spans="1:5" x14ac:dyDescent="0.35">
      <c r="A140" t="s">
        <v>8219</v>
      </c>
      <c r="B140">
        <v>70</v>
      </c>
      <c r="D140" t="s">
        <v>8221</v>
      </c>
      <c r="E140">
        <v>8</v>
      </c>
    </row>
    <row r="141" spans="1:5" x14ac:dyDescent="0.35">
      <c r="A141" t="s">
        <v>8219</v>
      </c>
      <c r="B141">
        <v>62</v>
      </c>
      <c r="D141" t="s">
        <v>8221</v>
      </c>
      <c r="E141">
        <v>1</v>
      </c>
    </row>
    <row r="142" spans="1:5" x14ac:dyDescent="0.35">
      <c r="A142" t="s">
        <v>8219</v>
      </c>
      <c r="B142">
        <v>47</v>
      </c>
      <c r="D142" t="s">
        <v>8221</v>
      </c>
      <c r="E142">
        <v>1</v>
      </c>
    </row>
    <row r="143" spans="1:5" x14ac:dyDescent="0.35">
      <c r="A143" t="s">
        <v>8219</v>
      </c>
      <c r="B143">
        <v>24</v>
      </c>
      <c r="D143" t="s">
        <v>8221</v>
      </c>
      <c r="E143">
        <v>7</v>
      </c>
    </row>
    <row r="144" spans="1:5" x14ac:dyDescent="0.35">
      <c r="A144" t="s">
        <v>8219</v>
      </c>
      <c r="B144">
        <v>76</v>
      </c>
      <c r="D144" t="s">
        <v>8221</v>
      </c>
      <c r="E144">
        <v>0</v>
      </c>
    </row>
    <row r="145" spans="1:5" x14ac:dyDescent="0.35">
      <c r="A145" t="s">
        <v>8219</v>
      </c>
      <c r="B145">
        <v>98</v>
      </c>
      <c r="D145" t="s">
        <v>8221</v>
      </c>
      <c r="E145">
        <v>0</v>
      </c>
    </row>
    <row r="146" spans="1:5" x14ac:dyDescent="0.35">
      <c r="A146" t="s">
        <v>8219</v>
      </c>
      <c r="B146">
        <v>30</v>
      </c>
      <c r="D146" t="s">
        <v>8221</v>
      </c>
      <c r="E146">
        <v>1</v>
      </c>
    </row>
    <row r="147" spans="1:5" x14ac:dyDescent="0.35">
      <c r="A147" t="s">
        <v>8219</v>
      </c>
      <c r="B147">
        <v>478</v>
      </c>
      <c r="D147" t="s">
        <v>8221</v>
      </c>
      <c r="E147">
        <v>1</v>
      </c>
    </row>
    <row r="148" spans="1:5" x14ac:dyDescent="0.35">
      <c r="A148" t="s">
        <v>8219</v>
      </c>
      <c r="B148">
        <v>74</v>
      </c>
      <c r="D148" t="s">
        <v>8221</v>
      </c>
      <c r="E148">
        <v>15</v>
      </c>
    </row>
    <row r="149" spans="1:5" x14ac:dyDescent="0.35">
      <c r="A149" t="s">
        <v>8219</v>
      </c>
      <c r="B149">
        <v>131</v>
      </c>
      <c r="D149" t="s">
        <v>8221</v>
      </c>
      <c r="E149">
        <v>0</v>
      </c>
    </row>
    <row r="150" spans="1:5" x14ac:dyDescent="0.35">
      <c r="A150" t="s">
        <v>8219</v>
      </c>
      <c r="B150">
        <v>159</v>
      </c>
      <c r="D150" t="s">
        <v>8221</v>
      </c>
      <c r="E150">
        <v>0</v>
      </c>
    </row>
    <row r="151" spans="1:5" x14ac:dyDescent="0.35">
      <c r="A151" t="s">
        <v>8219</v>
      </c>
      <c r="B151">
        <v>27</v>
      </c>
      <c r="D151" t="s">
        <v>8221</v>
      </c>
      <c r="E151">
        <v>25</v>
      </c>
    </row>
    <row r="152" spans="1:5" x14ac:dyDescent="0.35">
      <c r="A152" t="s">
        <v>8219</v>
      </c>
      <c r="B152">
        <v>76</v>
      </c>
      <c r="D152" t="s">
        <v>8221</v>
      </c>
      <c r="E152">
        <v>13</v>
      </c>
    </row>
    <row r="153" spans="1:5" x14ac:dyDescent="0.35">
      <c r="A153" t="s">
        <v>8219</v>
      </c>
      <c r="B153">
        <v>211</v>
      </c>
      <c r="D153" t="s">
        <v>8221</v>
      </c>
      <c r="E153">
        <v>10</v>
      </c>
    </row>
    <row r="154" spans="1:5" x14ac:dyDescent="0.35">
      <c r="A154" t="s">
        <v>8219</v>
      </c>
      <c r="B154">
        <v>61</v>
      </c>
      <c r="D154" t="s">
        <v>8221</v>
      </c>
      <c r="E154">
        <v>29</v>
      </c>
    </row>
    <row r="155" spans="1:5" x14ac:dyDescent="0.35">
      <c r="A155" t="s">
        <v>8219</v>
      </c>
      <c r="B155">
        <v>85</v>
      </c>
      <c r="D155" t="s">
        <v>8221</v>
      </c>
      <c r="E155">
        <v>4</v>
      </c>
    </row>
    <row r="156" spans="1:5" x14ac:dyDescent="0.35">
      <c r="A156" t="s">
        <v>8219</v>
      </c>
      <c r="B156">
        <v>33</v>
      </c>
      <c r="D156" t="s">
        <v>8221</v>
      </c>
      <c r="E156">
        <v>2</v>
      </c>
    </row>
    <row r="157" spans="1:5" x14ac:dyDescent="0.35">
      <c r="A157" t="s">
        <v>8219</v>
      </c>
      <c r="B157">
        <v>167</v>
      </c>
      <c r="D157" t="s">
        <v>8221</v>
      </c>
      <c r="E157">
        <v>6</v>
      </c>
    </row>
    <row r="158" spans="1:5" x14ac:dyDescent="0.35">
      <c r="A158" t="s">
        <v>8219</v>
      </c>
      <c r="B158">
        <v>9</v>
      </c>
      <c r="D158" t="s">
        <v>8221</v>
      </c>
      <c r="E158">
        <v>18</v>
      </c>
    </row>
    <row r="159" spans="1:5" x14ac:dyDescent="0.35">
      <c r="A159" t="s">
        <v>8219</v>
      </c>
      <c r="B159">
        <v>103</v>
      </c>
      <c r="D159" t="s">
        <v>8221</v>
      </c>
      <c r="E159">
        <v>9</v>
      </c>
    </row>
    <row r="160" spans="1:5" x14ac:dyDescent="0.35">
      <c r="A160" t="s">
        <v>8219</v>
      </c>
      <c r="B160">
        <v>83</v>
      </c>
      <c r="D160" t="s">
        <v>8221</v>
      </c>
      <c r="E160">
        <v>0</v>
      </c>
    </row>
    <row r="161" spans="1:5" x14ac:dyDescent="0.35">
      <c r="A161" t="s">
        <v>8219</v>
      </c>
      <c r="B161">
        <v>25</v>
      </c>
      <c r="D161" t="s">
        <v>8221</v>
      </c>
      <c r="E161">
        <v>4</v>
      </c>
    </row>
    <row r="162" spans="1:5" x14ac:dyDescent="0.35">
      <c r="A162" t="s">
        <v>8219</v>
      </c>
      <c r="B162">
        <v>103</v>
      </c>
      <c r="D162" t="s">
        <v>8221</v>
      </c>
      <c r="E162">
        <v>2</v>
      </c>
    </row>
    <row r="163" spans="1:5" x14ac:dyDescent="0.35">
      <c r="A163" t="s">
        <v>8219</v>
      </c>
      <c r="B163">
        <v>138</v>
      </c>
      <c r="D163" t="s">
        <v>8221</v>
      </c>
      <c r="E163">
        <v>11</v>
      </c>
    </row>
    <row r="164" spans="1:5" x14ac:dyDescent="0.35">
      <c r="A164" t="s">
        <v>8219</v>
      </c>
      <c r="B164">
        <v>45</v>
      </c>
      <c r="D164" t="s">
        <v>8221</v>
      </c>
      <c r="E164">
        <v>41</v>
      </c>
    </row>
    <row r="165" spans="1:5" x14ac:dyDescent="0.35">
      <c r="A165" t="s">
        <v>8219</v>
      </c>
      <c r="B165">
        <v>17</v>
      </c>
      <c r="D165" t="s">
        <v>8221</v>
      </c>
      <c r="E165">
        <v>4</v>
      </c>
    </row>
    <row r="166" spans="1:5" x14ac:dyDescent="0.35">
      <c r="A166" t="s">
        <v>8219</v>
      </c>
      <c r="B166">
        <v>31</v>
      </c>
      <c r="D166" t="s">
        <v>8221</v>
      </c>
      <c r="E166">
        <v>1</v>
      </c>
    </row>
    <row r="167" spans="1:5" x14ac:dyDescent="0.35">
      <c r="A167" t="s">
        <v>8219</v>
      </c>
      <c r="B167">
        <v>50</v>
      </c>
      <c r="D167" t="s">
        <v>8221</v>
      </c>
      <c r="E167">
        <v>5</v>
      </c>
    </row>
    <row r="168" spans="1:5" x14ac:dyDescent="0.35">
      <c r="A168" t="s">
        <v>8219</v>
      </c>
      <c r="B168">
        <v>59</v>
      </c>
      <c r="D168" t="s">
        <v>8221</v>
      </c>
      <c r="E168">
        <v>3</v>
      </c>
    </row>
    <row r="169" spans="1:5" x14ac:dyDescent="0.35">
      <c r="A169" t="s">
        <v>8219</v>
      </c>
      <c r="B169">
        <v>141</v>
      </c>
      <c r="D169" t="s">
        <v>8221</v>
      </c>
      <c r="E169">
        <v>2</v>
      </c>
    </row>
    <row r="170" spans="1:5" x14ac:dyDescent="0.35">
      <c r="A170" t="s">
        <v>8219</v>
      </c>
      <c r="B170">
        <v>109</v>
      </c>
      <c r="D170" t="s">
        <v>8221</v>
      </c>
      <c r="E170">
        <v>0</v>
      </c>
    </row>
    <row r="171" spans="1:5" x14ac:dyDescent="0.35">
      <c r="A171" t="s">
        <v>8219</v>
      </c>
      <c r="B171">
        <v>96</v>
      </c>
      <c r="D171" t="s">
        <v>8221</v>
      </c>
      <c r="E171">
        <v>0</v>
      </c>
    </row>
    <row r="172" spans="1:5" x14ac:dyDescent="0.35">
      <c r="A172" t="s">
        <v>8219</v>
      </c>
      <c r="B172">
        <v>74</v>
      </c>
      <c r="D172" t="s">
        <v>8221</v>
      </c>
      <c r="E172">
        <v>3</v>
      </c>
    </row>
    <row r="173" spans="1:5" x14ac:dyDescent="0.35">
      <c r="A173" t="s">
        <v>8219</v>
      </c>
      <c r="B173">
        <v>52</v>
      </c>
      <c r="D173" t="s">
        <v>8221</v>
      </c>
      <c r="E173">
        <v>5</v>
      </c>
    </row>
    <row r="174" spans="1:5" x14ac:dyDescent="0.35">
      <c r="A174" t="s">
        <v>8219</v>
      </c>
      <c r="B174">
        <v>41</v>
      </c>
      <c r="D174" t="s">
        <v>8221</v>
      </c>
      <c r="E174">
        <v>12</v>
      </c>
    </row>
    <row r="175" spans="1:5" x14ac:dyDescent="0.35">
      <c r="A175" t="s">
        <v>8219</v>
      </c>
      <c r="B175">
        <v>66</v>
      </c>
      <c r="D175" t="s">
        <v>8221</v>
      </c>
      <c r="E175">
        <v>5</v>
      </c>
    </row>
    <row r="176" spans="1:5" x14ac:dyDescent="0.35">
      <c r="A176" t="s">
        <v>8219</v>
      </c>
      <c r="B176">
        <v>54</v>
      </c>
      <c r="D176" t="s">
        <v>8221</v>
      </c>
      <c r="E176">
        <v>0</v>
      </c>
    </row>
    <row r="177" spans="1:5" x14ac:dyDescent="0.35">
      <c r="A177" t="s">
        <v>8219</v>
      </c>
      <c r="B177">
        <v>68</v>
      </c>
      <c r="D177" t="s">
        <v>8221</v>
      </c>
      <c r="E177">
        <v>2</v>
      </c>
    </row>
    <row r="178" spans="1:5" x14ac:dyDescent="0.35">
      <c r="A178" t="s">
        <v>8219</v>
      </c>
      <c r="B178">
        <v>31</v>
      </c>
      <c r="D178" t="s">
        <v>8221</v>
      </c>
      <c r="E178">
        <v>12</v>
      </c>
    </row>
    <row r="179" spans="1:5" x14ac:dyDescent="0.35">
      <c r="A179" t="s">
        <v>8219</v>
      </c>
      <c r="B179">
        <v>63</v>
      </c>
      <c r="D179" t="s">
        <v>8221</v>
      </c>
      <c r="E179">
        <v>16</v>
      </c>
    </row>
    <row r="180" spans="1:5" x14ac:dyDescent="0.35">
      <c r="A180" t="s">
        <v>8219</v>
      </c>
      <c r="B180">
        <v>20</v>
      </c>
      <c r="D180" t="s">
        <v>8221</v>
      </c>
      <c r="E180">
        <v>3</v>
      </c>
    </row>
    <row r="181" spans="1:5" x14ac:dyDescent="0.35">
      <c r="A181" t="s">
        <v>8219</v>
      </c>
      <c r="B181">
        <v>61</v>
      </c>
      <c r="D181" t="s">
        <v>8221</v>
      </c>
      <c r="E181">
        <v>0</v>
      </c>
    </row>
    <row r="182" spans="1:5" x14ac:dyDescent="0.35">
      <c r="A182" t="s">
        <v>8219</v>
      </c>
      <c r="B182">
        <v>52</v>
      </c>
      <c r="D182" t="s">
        <v>8221</v>
      </c>
      <c r="E182">
        <v>1</v>
      </c>
    </row>
    <row r="183" spans="1:5" x14ac:dyDescent="0.35">
      <c r="A183" t="s">
        <v>8219</v>
      </c>
      <c r="B183">
        <v>86</v>
      </c>
      <c r="D183" t="s">
        <v>8221</v>
      </c>
      <c r="E183">
        <v>2</v>
      </c>
    </row>
    <row r="184" spans="1:5" x14ac:dyDescent="0.35">
      <c r="A184" t="s">
        <v>8219</v>
      </c>
      <c r="B184">
        <v>42</v>
      </c>
      <c r="D184" t="s">
        <v>8221</v>
      </c>
      <c r="E184">
        <v>0</v>
      </c>
    </row>
    <row r="185" spans="1:5" x14ac:dyDescent="0.35">
      <c r="A185" t="s">
        <v>8219</v>
      </c>
      <c r="B185">
        <v>52</v>
      </c>
      <c r="D185" t="s">
        <v>8221</v>
      </c>
      <c r="E185">
        <v>1</v>
      </c>
    </row>
    <row r="186" spans="1:5" x14ac:dyDescent="0.35">
      <c r="A186" t="s">
        <v>8219</v>
      </c>
      <c r="B186">
        <v>64</v>
      </c>
      <c r="D186" t="s">
        <v>8221</v>
      </c>
      <c r="E186">
        <v>0</v>
      </c>
    </row>
    <row r="187" spans="1:5" x14ac:dyDescent="0.35">
      <c r="A187" t="s">
        <v>8219</v>
      </c>
      <c r="B187">
        <v>33</v>
      </c>
      <c r="D187" t="s">
        <v>8221</v>
      </c>
      <c r="E187">
        <v>2</v>
      </c>
    </row>
    <row r="188" spans="1:5" x14ac:dyDescent="0.35">
      <c r="A188" t="s">
        <v>8219</v>
      </c>
      <c r="B188">
        <v>32</v>
      </c>
      <c r="D188" t="s">
        <v>8221</v>
      </c>
      <c r="E188">
        <v>7</v>
      </c>
    </row>
    <row r="189" spans="1:5" x14ac:dyDescent="0.35">
      <c r="A189" t="s">
        <v>8219</v>
      </c>
      <c r="B189">
        <v>24</v>
      </c>
      <c r="D189" t="s">
        <v>8221</v>
      </c>
      <c r="E189">
        <v>14</v>
      </c>
    </row>
    <row r="190" spans="1:5" x14ac:dyDescent="0.35">
      <c r="A190" t="s">
        <v>8219</v>
      </c>
      <c r="B190">
        <v>29</v>
      </c>
      <c r="D190" t="s">
        <v>8221</v>
      </c>
      <c r="E190">
        <v>1</v>
      </c>
    </row>
    <row r="191" spans="1:5" x14ac:dyDescent="0.35">
      <c r="A191" t="s">
        <v>8219</v>
      </c>
      <c r="B191">
        <v>50</v>
      </c>
      <c r="D191" t="s">
        <v>8221</v>
      </c>
      <c r="E191">
        <v>9</v>
      </c>
    </row>
    <row r="192" spans="1:5" x14ac:dyDescent="0.35">
      <c r="A192" t="s">
        <v>8219</v>
      </c>
      <c r="B192">
        <v>108</v>
      </c>
      <c r="D192" t="s">
        <v>8221</v>
      </c>
      <c r="E192">
        <v>1</v>
      </c>
    </row>
    <row r="193" spans="1:5" x14ac:dyDescent="0.35">
      <c r="A193" t="s">
        <v>8219</v>
      </c>
      <c r="B193">
        <v>139</v>
      </c>
      <c r="D193" t="s">
        <v>8221</v>
      </c>
      <c r="E193">
        <v>18</v>
      </c>
    </row>
    <row r="194" spans="1:5" x14ac:dyDescent="0.35">
      <c r="A194" t="s">
        <v>8219</v>
      </c>
      <c r="B194">
        <v>149</v>
      </c>
      <c r="D194" t="s">
        <v>8221</v>
      </c>
      <c r="E194">
        <v>19</v>
      </c>
    </row>
    <row r="195" spans="1:5" x14ac:dyDescent="0.35">
      <c r="A195" t="s">
        <v>8219</v>
      </c>
      <c r="B195">
        <v>31</v>
      </c>
      <c r="D195" t="s">
        <v>8221</v>
      </c>
      <c r="E195">
        <v>0</v>
      </c>
    </row>
    <row r="196" spans="1:5" x14ac:dyDescent="0.35">
      <c r="A196" t="s">
        <v>8219</v>
      </c>
      <c r="B196">
        <v>64</v>
      </c>
      <c r="D196" t="s">
        <v>8221</v>
      </c>
      <c r="E196">
        <v>0</v>
      </c>
    </row>
    <row r="197" spans="1:5" x14ac:dyDescent="0.35">
      <c r="A197" t="s">
        <v>8219</v>
      </c>
      <c r="B197">
        <v>121</v>
      </c>
      <c r="D197" t="s">
        <v>8221</v>
      </c>
      <c r="E197">
        <v>14</v>
      </c>
    </row>
    <row r="198" spans="1:5" x14ac:dyDescent="0.35">
      <c r="A198" t="s">
        <v>8219</v>
      </c>
      <c r="B198">
        <v>87</v>
      </c>
      <c r="D198" t="s">
        <v>8221</v>
      </c>
      <c r="E198">
        <v>8</v>
      </c>
    </row>
    <row r="199" spans="1:5" x14ac:dyDescent="0.35">
      <c r="A199" t="s">
        <v>8219</v>
      </c>
      <c r="B199">
        <v>65</v>
      </c>
      <c r="D199" t="s">
        <v>8221</v>
      </c>
      <c r="E199">
        <v>2</v>
      </c>
    </row>
    <row r="200" spans="1:5" x14ac:dyDescent="0.35">
      <c r="A200" t="s">
        <v>8219</v>
      </c>
      <c r="B200">
        <v>49</v>
      </c>
      <c r="D200" t="s">
        <v>8221</v>
      </c>
      <c r="E200">
        <v>6</v>
      </c>
    </row>
    <row r="201" spans="1:5" x14ac:dyDescent="0.35">
      <c r="A201" t="s">
        <v>8219</v>
      </c>
      <c r="B201">
        <v>81</v>
      </c>
      <c r="D201" t="s">
        <v>8221</v>
      </c>
      <c r="E201">
        <v>1</v>
      </c>
    </row>
    <row r="202" spans="1:5" x14ac:dyDescent="0.35">
      <c r="A202" t="s">
        <v>8219</v>
      </c>
      <c r="B202">
        <v>20</v>
      </c>
      <c r="D202" t="s">
        <v>8221</v>
      </c>
      <c r="E202">
        <v>4</v>
      </c>
    </row>
    <row r="203" spans="1:5" x14ac:dyDescent="0.35">
      <c r="A203" t="s">
        <v>8219</v>
      </c>
      <c r="B203">
        <v>66</v>
      </c>
      <c r="D203" t="s">
        <v>8221</v>
      </c>
      <c r="E203">
        <v>0</v>
      </c>
    </row>
    <row r="204" spans="1:5" x14ac:dyDescent="0.35">
      <c r="A204" t="s">
        <v>8219</v>
      </c>
      <c r="B204">
        <v>109</v>
      </c>
      <c r="D204" t="s">
        <v>8221</v>
      </c>
      <c r="E204">
        <v>3</v>
      </c>
    </row>
    <row r="205" spans="1:5" x14ac:dyDescent="0.35">
      <c r="A205" t="s">
        <v>8219</v>
      </c>
      <c r="B205">
        <v>168</v>
      </c>
      <c r="D205" t="s">
        <v>8221</v>
      </c>
      <c r="E205">
        <v>13</v>
      </c>
    </row>
    <row r="206" spans="1:5" x14ac:dyDescent="0.35">
      <c r="A206" t="s">
        <v>8219</v>
      </c>
      <c r="B206">
        <v>31</v>
      </c>
      <c r="D206" t="s">
        <v>8221</v>
      </c>
      <c r="E206">
        <v>1</v>
      </c>
    </row>
    <row r="207" spans="1:5" x14ac:dyDescent="0.35">
      <c r="A207" t="s">
        <v>8219</v>
      </c>
      <c r="B207">
        <v>133</v>
      </c>
      <c r="D207" t="s">
        <v>8221</v>
      </c>
      <c r="E207">
        <v>1</v>
      </c>
    </row>
    <row r="208" spans="1:5" x14ac:dyDescent="0.35">
      <c r="A208" t="s">
        <v>8219</v>
      </c>
      <c r="B208">
        <v>93</v>
      </c>
      <c r="D208" t="s">
        <v>8221</v>
      </c>
      <c r="E208">
        <v>0</v>
      </c>
    </row>
    <row r="209" spans="1:5" x14ac:dyDescent="0.35">
      <c r="A209" t="s">
        <v>8219</v>
      </c>
      <c r="B209">
        <v>63</v>
      </c>
      <c r="D209" t="s">
        <v>8221</v>
      </c>
      <c r="E209">
        <v>0</v>
      </c>
    </row>
    <row r="210" spans="1:5" x14ac:dyDescent="0.35">
      <c r="A210" t="s">
        <v>8219</v>
      </c>
      <c r="B210">
        <v>78</v>
      </c>
      <c r="D210" t="s">
        <v>8221</v>
      </c>
      <c r="E210">
        <v>0</v>
      </c>
    </row>
    <row r="211" spans="1:5" x14ac:dyDescent="0.35">
      <c r="A211" t="s">
        <v>8219</v>
      </c>
      <c r="B211">
        <v>19</v>
      </c>
      <c r="D211" t="s">
        <v>8221</v>
      </c>
      <c r="E211">
        <v>0</v>
      </c>
    </row>
    <row r="212" spans="1:5" x14ac:dyDescent="0.35">
      <c r="A212" t="s">
        <v>8219</v>
      </c>
      <c r="B212">
        <v>104</v>
      </c>
      <c r="D212" t="s">
        <v>8221</v>
      </c>
      <c r="E212">
        <v>6</v>
      </c>
    </row>
    <row r="213" spans="1:5" x14ac:dyDescent="0.35">
      <c r="A213" t="s">
        <v>8219</v>
      </c>
      <c r="B213">
        <v>82</v>
      </c>
      <c r="D213" t="s">
        <v>8221</v>
      </c>
      <c r="E213">
        <v>1</v>
      </c>
    </row>
    <row r="214" spans="1:5" x14ac:dyDescent="0.35">
      <c r="A214" t="s">
        <v>8219</v>
      </c>
      <c r="B214">
        <v>65</v>
      </c>
      <c r="D214" t="s">
        <v>8221</v>
      </c>
      <c r="E214">
        <v>9</v>
      </c>
    </row>
    <row r="215" spans="1:5" x14ac:dyDescent="0.35">
      <c r="A215" t="s">
        <v>8219</v>
      </c>
      <c r="B215">
        <v>240</v>
      </c>
      <c r="D215" t="s">
        <v>8221</v>
      </c>
      <c r="E215">
        <v>3</v>
      </c>
    </row>
    <row r="216" spans="1:5" x14ac:dyDescent="0.35">
      <c r="A216" t="s">
        <v>8219</v>
      </c>
      <c r="B216">
        <v>113</v>
      </c>
      <c r="D216" t="s">
        <v>8221</v>
      </c>
      <c r="E216">
        <v>0</v>
      </c>
    </row>
    <row r="217" spans="1:5" x14ac:dyDescent="0.35">
      <c r="A217" t="s">
        <v>8219</v>
      </c>
      <c r="B217">
        <v>66</v>
      </c>
      <c r="D217" t="s">
        <v>8221</v>
      </c>
      <c r="E217">
        <v>10</v>
      </c>
    </row>
    <row r="218" spans="1:5" x14ac:dyDescent="0.35">
      <c r="A218" t="s">
        <v>8219</v>
      </c>
      <c r="B218">
        <v>150</v>
      </c>
      <c r="D218" t="s">
        <v>8221</v>
      </c>
      <c r="E218">
        <v>0</v>
      </c>
    </row>
    <row r="219" spans="1:5" x14ac:dyDescent="0.35">
      <c r="A219" t="s">
        <v>8219</v>
      </c>
      <c r="B219">
        <v>81</v>
      </c>
      <c r="D219" t="s">
        <v>8221</v>
      </c>
      <c r="E219">
        <v>8</v>
      </c>
    </row>
    <row r="220" spans="1:5" x14ac:dyDescent="0.35">
      <c r="A220" t="s">
        <v>8219</v>
      </c>
      <c r="B220">
        <v>47</v>
      </c>
      <c r="D220" t="s">
        <v>8221</v>
      </c>
      <c r="E220">
        <v>4</v>
      </c>
    </row>
    <row r="221" spans="1:5" x14ac:dyDescent="0.35">
      <c r="A221" t="s">
        <v>8219</v>
      </c>
      <c r="B221">
        <v>76</v>
      </c>
      <c r="D221" t="s">
        <v>8221</v>
      </c>
      <c r="E221">
        <v>1</v>
      </c>
    </row>
    <row r="222" spans="1:5" x14ac:dyDescent="0.35">
      <c r="A222" t="s">
        <v>8219</v>
      </c>
      <c r="B222">
        <v>71</v>
      </c>
      <c r="D222" t="s">
        <v>8221</v>
      </c>
      <c r="E222">
        <v>14</v>
      </c>
    </row>
    <row r="223" spans="1:5" x14ac:dyDescent="0.35">
      <c r="A223" t="s">
        <v>8219</v>
      </c>
      <c r="B223">
        <v>71</v>
      </c>
      <c r="D223" t="s">
        <v>8221</v>
      </c>
      <c r="E223">
        <v>3</v>
      </c>
    </row>
    <row r="224" spans="1:5" x14ac:dyDescent="0.35">
      <c r="A224" t="s">
        <v>8219</v>
      </c>
      <c r="B224">
        <v>43</v>
      </c>
      <c r="D224" t="s">
        <v>8221</v>
      </c>
      <c r="E224">
        <v>12</v>
      </c>
    </row>
    <row r="225" spans="1:5" x14ac:dyDescent="0.35">
      <c r="A225" t="s">
        <v>8219</v>
      </c>
      <c r="B225">
        <v>33</v>
      </c>
      <c r="D225" t="s">
        <v>8221</v>
      </c>
      <c r="E225">
        <v>4</v>
      </c>
    </row>
    <row r="226" spans="1:5" x14ac:dyDescent="0.35">
      <c r="A226" t="s">
        <v>8219</v>
      </c>
      <c r="B226">
        <v>335</v>
      </c>
      <c r="D226" t="s">
        <v>8221</v>
      </c>
      <c r="E226">
        <v>17</v>
      </c>
    </row>
    <row r="227" spans="1:5" x14ac:dyDescent="0.35">
      <c r="A227" t="s">
        <v>8219</v>
      </c>
      <c r="B227">
        <v>28</v>
      </c>
      <c r="D227" t="s">
        <v>8221</v>
      </c>
      <c r="E227">
        <v>2</v>
      </c>
    </row>
    <row r="228" spans="1:5" x14ac:dyDescent="0.35">
      <c r="A228" t="s">
        <v>8219</v>
      </c>
      <c r="B228">
        <v>140</v>
      </c>
      <c r="D228" t="s">
        <v>8221</v>
      </c>
      <c r="E228">
        <v>14</v>
      </c>
    </row>
    <row r="229" spans="1:5" x14ac:dyDescent="0.35">
      <c r="A229" t="s">
        <v>8219</v>
      </c>
      <c r="B229">
        <v>70</v>
      </c>
      <c r="D229" t="s">
        <v>8221</v>
      </c>
      <c r="E229">
        <v>7</v>
      </c>
    </row>
    <row r="230" spans="1:5" x14ac:dyDescent="0.35">
      <c r="A230" t="s">
        <v>8219</v>
      </c>
      <c r="B230">
        <v>160</v>
      </c>
      <c r="D230" t="s">
        <v>8221</v>
      </c>
      <c r="E230">
        <v>9</v>
      </c>
    </row>
    <row r="231" spans="1:5" x14ac:dyDescent="0.35">
      <c r="A231" t="s">
        <v>8219</v>
      </c>
      <c r="B231">
        <v>73</v>
      </c>
      <c r="D231" t="s">
        <v>8221</v>
      </c>
      <c r="E231">
        <v>13</v>
      </c>
    </row>
    <row r="232" spans="1:5" x14ac:dyDescent="0.35">
      <c r="A232" t="s">
        <v>8219</v>
      </c>
      <c r="B232">
        <v>110</v>
      </c>
      <c r="D232" t="s">
        <v>8221</v>
      </c>
      <c r="E232">
        <v>0</v>
      </c>
    </row>
    <row r="233" spans="1:5" x14ac:dyDescent="0.35">
      <c r="A233" t="s">
        <v>8219</v>
      </c>
      <c r="B233">
        <v>56</v>
      </c>
      <c r="D233" t="s">
        <v>8221</v>
      </c>
      <c r="E233">
        <v>2</v>
      </c>
    </row>
    <row r="234" spans="1:5" x14ac:dyDescent="0.35">
      <c r="A234" t="s">
        <v>8219</v>
      </c>
      <c r="B234">
        <v>32</v>
      </c>
      <c r="D234" t="s">
        <v>8221</v>
      </c>
      <c r="E234">
        <v>35</v>
      </c>
    </row>
    <row r="235" spans="1:5" x14ac:dyDescent="0.35">
      <c r="A235" t="s">
        <v>8219</v>
      </c>
      <c r="B235">
        <v>30</v>
      </c>
      <c r="D235" t="s">
        <v>8221</v>
      </c>
      <c r="E235">
        <v>23</v>
      </c>
    </row>
    <row r="236" spans="1:5" x14ac:dyDescent="0.35">
      <c r="A236" t="s">
        <v>8219</v>
      </c>
      <c r="B236">
        <v>70</v>
      </c>
      <c r="D236" t="s">
        <v>8221</v>
      </c>
      <c r="E236">
        <v>6</v>
      </c>
    </row>
    <row r="237" spans="1:5" x14ac:dyDescent="0.35">
      <c r="A237" t="s">
        <v>8219</v>
      </c>
      <c r="B237">
        <v>23</v>
      </c>
      <c r="D237" t="s">
        <v>8221</v>
      </c>
      <c r="E237">
        <v>17</v>
      </c>
    </row>
    <row r="238" spans="1:5" x14ac:dyDescent="0.35">
      <c r="A238" t="s">
        <v>8219</v>
      </c>
      <c r="B238">
        <v>4</v>
      </c>
      <c r="D238" t="s">
        <v>8221</v>
      </c>
      <c r="E238">
        <v>5</v>
      </c>
    </row>
    <row r="239" spans="1:5" x14ac:dyDescent="0.35">
      <c r="A239" t="s">
        <v>8219</v>
      </c>
      <c r="B239">
        <v>112</v>
      </c>
      <c r="D239" t="s">
        <v>8221</v>
      </c>
      <c r="E239">
        <v>12</v>
      </c>
    </row>
    <row r="240" spans="1:5" x14ac:dyDescent="0.35">
      <c r="A240" t="s">
        <v>8219</v>
      </c>
      <c r="B240">
        <v>27</v>
      </c>
      <c r="D240" t="s">
        <v>8221</v>
      </c>
      <c r="E240">
        <v>2</v>
      </c>
    </row>
    <row r="241" spans="1:5" x14ac:dyDescent="0.35">
      <c r="A241" t="s">
        <v>8219</v>
      </c>
      <c r="B241">
        <v>23</v>
      </c>
      <c r="D241" t="s">
        <v>8221</v>
      </c>
      <c r="E241">
        <v>5</v>
      </c>
    </row>
    <row r="242" spans="1:5" x14ac:dyDescent="0.35">
      <c r="A242" t="s">
        <v>8219</v>
      </c>
      <c r="B242">
        <v>38</v>
      </c>
      <c r="D242" t="s">
        <v>8221</v>
      </c>
      <c r="E242">
        <v>0</v>
      </c>
    </row>
    <row r="243" spans="1:5" x14ac:dyDescent="0.35">
      <c r="A243" t="s">
        <v>8219</v>
      </c>
      <c r="B243">
        <v>88</v>
      </c>
      <c r="D243" t="s">
        <v>8221</v>
      </c>
      <c r="E243">
        <v>4</v>
      </c>
    </row>
    <row r="244" spans="1:5" x14ac:dyDescent="0.35">
      <c r="A244" t="s">
        <v>8219</v>
      </c>
      <c r="B244">
        <v>126</v>
      </c>
      <c r="D244" t="s">
        <v>8221</v>
      </c>
      <c r="E244">
        <v>39</v>
      </c>
    </row>
    <row r="245" spans="1:5" x14ac:dyDescent="0.35">
      <c r="A245" t="s">
        <v>8219</v>
      </c>
      <c r="B245">
        <v>47</v>
      </c>
      <c r="D245" t="s">
        <v>8221</v>
      </c>
      <c r="E245">
        <v>2</v>
      </c>
    </row>
    <row r="246" spans="1:5" x14ac:dyDescent="0.35">
      <c r="A246" t="s">
        <v>8219</v>
      </c>
      <c r="B246">
        <v>32</v>
      </c>
      <c r="D246" t="s">
        <v>8221</v>
      </c>
      <c r="E246">
        <v>1</v>
      </c>
    </row>
    <row r="247" spans="1:5" x14ac:dyDescent="0.35">
      <c r="A247" t="s">
        <v>8219</v>
      </c>
      <c r="B247">
        <v>37</v>
      </c>
      <c r="D247" t="s">
        <v>8221</v>
      </c>
      <c r="E247">
        <v>10</v>
      </c>
    </row>
    <row r="248" spans="1:5" x14ac:dyDescent="0.35">
      <c r="A248" t="s">
        <v>8219</v>
      </c>
      <c r="B248">
        <v>87</v>
      </c>
      <c r="D248" t="s">
        <v>8221</v>
      </c>
      <c r="E248">
        <v>14</v>
      </c>
    </row>
    <row r="249" spans="1:5" x14ac:dyDescent="0.35">
      <c r="A249" t="s">
        <v>8219</v>
      </c>
      <c r="B249">
        <v>19</v>
      </c>
      <c r="D249" t="s">
        <v>8221</v>
      </c>
      <c r="E249">
        <v>2</v>
      </c>
    </row>
    <row r="250" spans="1:5" x14ac:dyDescent="0.35">
      <c r="A250" t="s">
        <v>8219</v>
      </c>
      <c r="B250">
        <v>26</v>
      </c>
      <c r="D250" t="s">
        <v>8221</v>
      </c>
      <c r="E250">
        <v>0</v>
      </c>
    </row>
    <row r="251" spans="1:5" x14ac:dyDescent="0.35">
      <c r="A251" t="s">
        <v>8219</v>
      </c>
      <c r="B251">
        <v>28</v>
      </c>
      <c r="D251" t="s">
        <v>8221</v>
      </c>
      <c r="E251">
        <v>0</v>
      </c>
    </row>
    <row r="252" spans="1:5" x14ac:dyDescent="0.35">
      <c r="A252" t="s">
        <v>8219</v>
      </c>
      <c r="B252">
        <v>83</v>
      </c>
      <c r="D252" t="s">
        <v>8221</v>
      </c>
      <c r="E252">
        <v>7</v>
      </c>
    </row>
    <row r="253" spans="1:5" x14ac:dyDescent="0.35">
      <c r="A253" t="s">
        <v>8219</v>
      </c>
      <c r="B253">
        <v>90</v>
      </c>
      <c r="D253" t="s">
        <v>8221</v>
      </c>
      <c r="E253">
        <v>1</v>
      </c>
    </row>
    <row r="254" spans="1:5" x14ac:dyDescent="0.35">
      <c r="A254" t="s">
        <v>8219</v>
      </c>
      <c r="B254">
        <v>81</v>
      </c>
      <c r="D254" t="s">
        <v>8221</v>
      </c>
      <c r="E254">
        <v>6</v>
      </c>
    </row>
    <row r="255" spans="1:5" x14ac:dyDescent="0.35">
      <c r="A255" t="s">
        <v>8219</v>
      </c>
      <c r="B255">
        <v>32</v>
      </c>
      <c r="D255" t="s">
        <v>8221</v>
      </c>
      <c r="E255">
        <v>8</v>
      </c>
    </row>
    <row r="256" spans="1:5" x14ac:dyDescent="0.35">
      <c r="A256" t="s">
        <v>8219</v>
      </c>
      <c r="B256">
        <v>20</v>
      </c>
      <c r="D256" t="s">
        <v>8221</v>
      </c>
      <c r="E256">
        <v>14</v>
      </c>
    </row>
    <row r="257" spans="1:5" x14ac:dyDescent="0.35">
      <c r="A257" t="s">
        <v>8219</v>
      </c>
      <c r="B257">
        <v>70</v>
      </c>
      <c r="D257" t="s">
        <v>8221</v>
      </c>
      <c r="E257">
        <v>0</v>
      </c>
    </row>
    <row r="258" spans="1:5" x14ac:dyDescent="0.35">
      <c r="A258" t="s">
        <v>8219</v>
      </c>
      <c r="B258">
        <v>34</v>
      </c>
      <c r="D258" t="s">
        <v>8221</v>
      </c>
      <c r="E258">
        <v>0</v>
      </c>
    </row>
    <row r="259" spans="1:5" x14ac:dyDescent="0.35">
      <c r="A259" t="s">
        <v>8219</v>
      </c>
      <c r="B259">
        <v>48</v>
      </c>
      <c r="D259" t="s">
        <v>8221</v>
      </c>
      <c r="E259">
        <v>1</v>
      </c>
    </row>
    <row r="260" spans="1:5" x14ac:dyDescent="0.35">
      <c r="A260" t="s">
        <v>8219</v>
      </c>
      <c r="B260">
        <v>89</v>
      </c>
      <c r="D260" t="s">
        <v>8221</v>
      </c>
      <c r="E260">
        <v>4</v>
      </c>
    </row>
    <row r="261" spans="1:5" x14ac:dyDescent="0.35">
      <c r="A261" t="s">
        <v>8219</v>
      </c>
      <c r="B261">
        <v>93</v>
      </c>
      <c r="D261" t="s">
        <v>8221</v>
      </c>
      <c r="E261">
        <v>0</v>
      </c>
    </row>
    <row r="262" spans="1:5" x14ac:dyDescent="0.35">
      <c r="A262" t="s">
        <v>8219</v>
      </c>
      <c r="B262">
        <v>98</v>
      </c>
      <c r="D262" t="s">
        <v>8221</v>
      </c>
      <c r="E262">
        <v>0</v>
      </c>
    </row>
    <row r="263" spans="1:5" x14ac:dyDescent="0.35">
      <c r="A263" t="s">
        <v>8219</v>
      </c>
      <c r="B263">
        <v>82</v>
      </c>
      <c r="D263" t="s">
        <v>8221</v>
      </c>
      <c r="E263">
        <v>9</v>
      </c>
    </row>
    <row r="264" spans="1:5" x14ac:dyDescent="0.35">
      <c r="A264" t="s">
        <v>8219</v>
      </c>
      <c r="B264">
        <v>52</v>
      </c>
      <c r="D264" t="s">
        <v>8221</v>
      </c>
      <c r="E264">
        <v>24</v>
      </c>
    </row>
    <row r="265" spans="1:5" x14ac:dyDescent="0.35">
      <c r="A265" t="s">
        <v>8219</v>
      </c>
      <c r="B265">
        <v>77</v>
      </c>
      <c r="D265" t="s">
        <v>8221</v>
      </c>
      <c r="E265">
        <v>1</v>
      </c>
    </row>
    <row r="266" spans="1:5" x14ac:dyDescent="0.35">
      <c r="A266" t="s">
        <v>8219</v>
      </c>
      <c r="B266">
        <v>49</v>
      </c>
      <c r="D266" t="s">
        <v>8221</v>
      </c>
      <c r="E266">
        <v>1</v>
      </c>
    </row>
    <row r="267" spans="1:5" x14ac:dyDescent="0.35">
      <c r="A267" t="s">
        <v>8219</v>
      </c>
      <c r="B267">
        <v>59</v>
      </c>
      <c r="D267" t="s">
        <v>8221</v>
      </c>
      <c r="E267">
        <v>14</v>
      </c>
    </row>
    <row r="268" spans="1:5" x14ac:dyDescent="0.35">
      <c r="A268" t="s">
        <v>8219</v>
      </c>
      <c r="B268">
        <v>42</v>
      </c>
      <c r="D268" t="s">
        <v>8221</v>
      </c>
      <c r="E268">
        <v>2</v>
      </c>
    </row>
    <row r="269" spans="1:5" x14ac:dyDescent="0.35">
      <c r="A269" t="s">
        <v>8219</v>
      </c>
      <c r="B269">
        <v>49</v>
      </c>
      <c r="D269" t="s">
        <v>8221</v>
      </c>
      <c r="E269">
        <v>5</v>
      </c>
    </row>
    <row r="270" spans="1:5" x14ac:dyDescent="0.35">
      <c r="A270" t="s">
        <v>8219</v>
      </c>
      <c r="B270">
        <v>56</v>
      </c>
      <c r="D270" t="s">
        <v>8221</v>
      </c>
      <c r="E270">
        <v>14</v>
      </c>
    </row>
    <row r="271" spans="1:5" x14ac:dyDescent="0.35">
      <c r="A271" t="s">
        <v>8219</v>
      </c>
      <c r="B271">
        <v>52</v>
      </c>
      <c r="D271" t="s">
        <v>8221</v>
      </c>
      <c r="E271">
        <v>4</v>
      </c>
    </row>
    <row r="272" spans="1:5" x14ac:dyDescent="0.35">
      <c r="A272" t="s">
        <v>8219</v>
      </c>
      <c r="B272">
        <v>34</v>
      </c>
      <c r="D272" t="s">
        <v>8221</v>
      </c>
      <c r="E272">
        <v>10</v>
      </c>
    </row>
    <row r="273" spans="1:5" x14ac:dyDescent="0.35">
      <c r="A273" t="s">
        <v>8219</v>
      </c>
      <c r="B273">
        <v>90</v>
      </c>
      <c r="D273" t="s">
        <v>8221</v>
      </c>
      <c r="E273">
        <v>16</v>
      </c>
    </row>
    <row r="274" spans="1:5" x14ac:dyDescent="0.35">
      <c r="A274" t="s">
        <v>8219</v>
      </c>
      <c r="B274">
        <v>57</v>
      </c>
      <c r="D274" t="s">
        <v>8221</v>
      </c>
      <c r="E274">
        <v>5</v>
      </c>
    </row>
    <row r="275" spans="1:5" x14ac:dyDescent="0.35">
      <c r="A275" t="s">
        <v>8219</v>
      </c>
      <c r="B275">
        <v>40</v>
      </c>
      <c r="D275" t="s">
        <v>8221</v>
      </c>
      <c r="E275">
        <v>1</v>
      </c>
    </row>
    <row r="276" spans="1:5" x14ac:dyDescent="0.35">
      <c r="A276" t="s">
        <v>8219</v>
      </c>
      <c r="B276">
        <v>50</v>
      </c>
      <c r="D276" t="s">
        <v>8221</v>
      </c>
      <c r="E276">
        <v>31</v>
      </c>
    </row>
    <row r="277" spans="1:5" x14ac:dyDescent="0.35">
      <c r="A277" t="s">
        <v>8219</v>
      </c>
      <c r="B277">
        <v>38</v>
      </c>
      <c r="D277" t="s">
        <v>8221</v>
      </c>
      <c r="E277">
        <v>0</v>
      </c>
    </row>
    <row r="278" spans="1:5" x14ac:dyDescent="0.35">
      <c r="A278" t="s">
        <v>8219</v>
      </c>
      <c r="B278">
        <v>33</v>
      </c>
      <c r="D278" t="s">
        <v>8221</v>
      </c>
      <c r="E278">
        <v>7</v>
      </c>
    </row>
    <row r="279" spans="1:5" x14ac:dyDescent="0.35">
      <c r="A279" t="s">
        <v>8219</v>
      </c>
      <c r="B279">
        <v>40</v>
      </c>
      <c r="D279" t="s">
        <v>8221</v>
      </c>
      <c r="E279">
        <v>16</v>
      </c>
    </row>
    <row r="280" spans="1:5" x14ac:dyDescent="0.35">
      <c r="A280" t="s">
        <v>8219</v>
      </c>
      <c r="B280">
        <v>21</v>
      </c>
      <c r="D280" t="s">
        <v>8221</v>
      </c>
      <c r="E280">
        <v>27</v>
      </c>
    </row>
    <row r="281" spans="1:5" x14ac:dyDescent="0.35">
      <c r="A281" t="s">
        <v>8219</v>
      </c>
      <c r="B281">
        <v>20</v>
      </c>
      <c r="D281" t="s">
        <v>8221</v>
      </c>
      <c r="E281">
        <v>1</v>
      </c>
    </row>
    <row r="282" spans="1:5" x14ac:dyDescent="0.35">
      <c r="A282" t="s">
        <v>8219</v>
      </c>
      <c r="B282">
        <v>38</v>
      </c>
      <c r="D282" t="s">
        <v>8221</v>
      </c>
      <c r="E282">
        <v>0</v>
      </c>
    </row>
    <row r="283" spans="1:5" x14ac:dyDescent="0.35">
      <c r="A283" t="s">
        <v>8219</v>
      </c>
      <c r="B283">
        <v>24</v>
      </c>
      <c r="D283" t="s">
        <v>8221</v>
      </c>
      <c r="E283">
        <v>1</v>
      </c>
    </row>
    <row r="284" spans="1:5" x14ac:dyDescent="0.35">
      <c r="A284" t="s">
        <v>8219</v>
      </c>
      <c r="B284">
        <v>26</v>
      </c>
      <c r="D284" t="s">
        <v>8221</v>
      </c>
      <c r="E284">
        <v>3</v>
      </c>
    </row>
    <row r="285" spans="1:5" x14ac:dyDescent="0.35">
      <c r="A285" t="s">
        <v>8219</v>
      </c>
      <c r="B285">
        <v>38</v>
      </c>
      <c r="D285" t="s">
        <v>8221</v>
      </c>
      <c r="E285">
        <v>0</v>
      </c>
    </row>
    <row r="286" spans="1:5" x14ac:dyDescent="0.35">
      <c r="A286" t="s">
        <v>8219</v>
      </c>
      <c r="B286">
        <v>22</v>
      </c>
      <c r="D286" t="s">
        <v>8221</v>
      </c>
      <c r="E286">
        <v>2</v>
      </c>
    </row>
    <row r="287" spans="1:5" x14ac:dyDescent="0.35">
      <c r="A287" t="s">
        <v>8219</v>
      </c>
      <c r="B287">
        <v>56</v>
      </c>
      <c r="D287" t="s">
        <v>8221</v>
      </c>
      <c r="E287">
        <v>23</v>
      </c>
    </row>
    <row r="288" spans="1:5" x14ac:dyDescent="0.35">
      <c r="A288" t="s">
        <v>8219</v>
      </c>
      <c r="B288">
        <v>70</v>
      </c>
      <c r="D288" t="s">
        <v>8221</v>
      </c>
      <c r="E288">
        <v>10</v>
      </c>
    </row>
    <row r="289" spans="1:5" x14ac:dyDescent="0.35">
      <c r="A289" t="s">
        <v>8219</v>
      </c>
      <c r="B289">
        <v>81</v>
      </c>
      <c r="D289" t="s">
        <v>8221</v>
      </c>
      <c r="E289">
        <v>5</v>
      </c>
    </row>
    <row r="290" spans="1:5" x14ac:dyDescent="0.35">
      <c r="A290" t="s">
        <v>8219</v>
      </c>
      <c r="B290">
        <v>105</v>
      </c>
      <c r="D290" t="s">
        <v>8221</v>
      </c>
      <c r="E290">
        <v>0</v>
      </c>
    </row>
    <row r="291" spans="1:5" x14ac:dyDescent="0.35">
      <c r="A291" t="s">
        <v>8219</v>
      </c>
      <c r="B291">
        <v>29</v>
      </c>
      <c r="D291" t="s">
        <v>8221</v>
      </c>
      <c r="E291">
        <v>1</v>
      </c>
    </row>
    <row r="292" spans="1:5" x14ac:dyDescent="0.35">
      <c r="A292" t="s">
        <v>8219</v>
      </c>
      <c r="B292">
        <v>8</v>
      </c>
      <c r="D292" t="s">
        <v>8221</v>
      </c>
      <c r="E292">
        <v>2</v>
      </c>
    </row>
    <row r="293" spans="1:5" x14ac:dyDescent="0.35">
      <c r="A293" t="s">
        <v>8219</v>
      </c>
      <c r="B293">
        <v>89</v>
      </c>
      <c r="D293" t="s">
        <v>8221</v>
      </c>
      <c r="E293">
        <v>1</v>
      </c>
    </row>
    <row r="294" spans="1:5" x14ac:dyDescent="0.35">
      <c r="A294" t="s">
        <v>8219</v>
      </c>
      <c r="B294">
        <v>44</v>
      </c>
      <c r="D294" t="s">
        <v>8221</v>
      </c>
      <c r="E294">
        <v>8</v>
      </c>
    </row>
    <row r="295" spans="1:5" x14ac:dyDescent="0.35">
      <c r="A295" t="s">
        <v>8219</v>
      </c>
      <c r="B295">
        <v>45</v>
      </c>
      <c r="D295" t="s">
        <v>8221</v>
      </c>
      <c r="E295">
        <v>16</v>
      </c>
    </row>
    <row r="296" spans="1:5" x14ac:dyDescent="0.35">
      <c r="A296" t="s">
        <v>8219</v>
      </c>
      <c r="B296">
        <v>54</v>
      </c>
      <c r="D296" t="s">
        <v>8221</v>
      </c>
      <c r="E296">
        <v>12</v>
      </c>
    </row>
    <row r="297" spans="1:5" x14ac:dyDescent="0.35">
      <c r="A297" t="s">
        <v>8219</v>
      </c>
      <c r="B297">
        <v>38</v>
      </c>
      <c r="D297" t="s">
        <v>8221</v>
      </c>
      <c r="E297">
        <v>4</v>
      </c>
    </row>
    <row r="298" spans="1:5" x14ac:dyDescent="0.35">
      <c r="A298" t="s">
        <v>8219</v>
      </c>
      <c r="B298">
        <v>64</v>
      </c>
      <c r="D298" t="s">
        <v>8221</v>
      </c>
      <c r="E298">
        <v>3</v>
      </c>
    </row>
    <row r="299" spans="1:5" x14ac:dyDescent="0.35">
      <c r="A299" t="s">
        <v>8219</v>
      </c>
      <c r="B299">
        <v>33</v>
      </c>
      <c r="D299" t="s">
        <v>8221</v>
      </c>
      <c r="E299">
        <v>3</v>
      </c>
    </row>
    <row r="300" spans="1:5" x14ac:dyDescent="0.35">
      <c r="A300" t="s">
        <v>8219</v>
      </c>
      <c r="B300">
        <v>52</v>
      </c>
      <c r="D300" t="s">
        <v>8221</v>
      </c>
      <c r="E300">
        <v>4</v>
      </c>
    </row>
    <row r="301" spans="1:5" x14ac:dyDescent="0.35">
      <c r="A301" t="s">
        <v>8219</v>
      </c>
      <c r="B301">
        <v>107</v>
      </c>
      <c r="D301" t="s">
        <v>8221</v>
      </c>
      <c r="E301">
        <v>10</v>
      </c>
    </row>
    <row r="302" spans="1:5" x14ac:dyDescent="0.35">
      <c r="A302" t="s">
        <v>8219</v>
      </c>
      <c r="B302">
        <v>34</v>
      </c>
      <c r="D302" t="s">
        <v>8221</v>
      </c>
      <c r="E302">
        <v>6</v>
      </c>
    </row>
    <row r="303" spans="1:5" x14ac:dyDescent="0.35">
      <c r="A303" t="s">
        <v>8219</v>
      </c>
      <c r="B303">
        <v>75</v>
      </c>
      <c r="D303" t="s">
        <v>8221</v>
      </c>
      <c r="E303">
        <v>10</v>
      </c>
    </row>
    <row r="304" spans="1:5" x14ac:dyDescent="0.35">
      <c r="A304" t="s">
        <v>8219</v>
      </c>
      <c r="B304">
        <v>50</v>
      </c>
      <c r="D304" t="s">
        <v>8221</v>
      </c>
      <c r="E304">
        <v>8</v>
      </c>
    </row>
    <row r="305" spans="1:5" x14ac:dyDescent="0.35">
      <c r="A305" t="s">
        <v>8219</v>
      </c>
      <c r="B305">
        <v>50</v>
      </c>
      <c r="D305" t="s">
        <v>8221</v>
      </c>
      <c r="E305">
        <v>7</v>
      </c>
    </row>
    <row r="306" spans="1:5" x14ac:dyDescent="0.35">
      <c r="A306" t="s">
        <v>8219</v>
      </c>
      <c r="B306">
        <v>238</v>
      </c>
      <c r="D306" t="s">
        <v>8221</v>
      </c>
      <c r="E306">
        <v>10</v>
      </c>
    </row>
    <row r="307" spans="1:5" x14ac:dyDescent="0.35">
      <c r="A307" t="s">
        <v>8219</v>
      </c>
      <c r="B307">
        <v>473</v>
      </c>
      <c r="D307" t="s">
        <v>8221</v>
      </c>
      <c r="E307">
        <v>19</v>
      </c>
    </row>
    <row r="308" spans="1:5" x14ac:dyDescent="0.35">
      <c r="A308" t="s">
        <v>8219</v>
      </c>
      <c r="B308">
        <v>41</v>
      </c>
      <c r="D308" t="s">
        <v>8221</v>
      </c>
      <c r="E308">
        <v>4</v>
      </c>
    </row>
    <row r="309" spans="1:5" x14ac:dyDescent="0.35">
      <c r="A309" t="s">
        <v>8219</v>
      </c>
      <c r="B309">
        <v>122</v>
      </c>
      <c r="D309" t="s">
        <v>8221</v>
      </c>
      <c r="E309">
        <v>0</v>
      </c>
    </row>
    <row r="310" spans="1:5" x14ac:dyDescent="0.35">
      <c r="A310" t="s">
        <v>8219</v>
      </c>
      <c r="B310">
        <v>105</v>
      </c>
      <c r="D310" t="s">
        <v>8221</v>
      </c>
      <c r="E310">
        <v>3</v>
      </c>
    </row>
    <row r="311" spans="1:5" x14ac:dyDescent="0.35">
      <c r="A311" t="s">
        <v>8219</v>
      </c>
      <c r="B311">
        <v>79</v>
      </c>
      <c r="D311" t="s">
        <v>8221</v>
      </c>
      <c r="E311">
        <v>1</v>
      </c>
    </row>
    <row r="312" spans="1:5" x14ac:dyDescent="0.35">
      <c r="A312" t="s">
        <v>8219</v>
      </c>
      <c r="B312">
        <v>94</v>
      </c>
      <c r="D312" t="s">
        <v>8221</v>
      </c>
      <c r="E312">
        <v>17</v>
      </c>
    </row>
    <row r="313" spans="1:5" x14ac:dyDescent="0.35">
      <c r="A313" t="s">
        <v>8219</v>
      </c>
      <c r="B313">
        <v>271</v>
      </c>
      <c r="D313" t="s">
        <v>8221</v>
      </c>
      <c r="E313">
        <v>0</v>
      </c>
    </row>
    <row r="314" spans="1:5" x14ac:dyDescent="0.35">
      <c r="A314" t="s">
        <v>8219</v>
      </c>
      <c r="B314">
        <v>193</v>
      </c>
      <c r="D314" t="s">
        <v>8221</v>
      </c>
      <c r="E314">
        <v>12</v>
      </c>
    </row>
    <row r="315" spans="1:5" x14ac:dyDescent="0.35">
      <c r="A315" t="s">
        <v>8219</v>
      </c>
      <c r="B315">
        <v>263</v>
      </c>
      <c r="D315" t="s">
        <v>8221</v>
      </c>
      <c r="E315">
        <v>14</v>
      </c>
    </row>
    <row r="316" spans="1:5" x14ac:dyDescent="0.35">
      <c r="A316" t="s">
        <v>8219</v>
      </c>
      <c r="B316">
        <v>410</v>
      </c>
      <c r="D316" t="s">
        <v>8221</v>
      </c>
      <c r="E316">
        <v>4</v>
      </c>
    </row>
    <row r="317" spans="1:5" x14ac:dyDescent="0.35">
      <c r="A317" t="s">
        <v>8219</v>
      </c>
      <c r="B317">
        <v>49</v>
      </c>
      <c r="D317" t="s">
        <v>8221</v>
      </c>
      <c r="E317">
        <v>2</v>
      </c>
    </row>
    <row r="318" spans="1:5" x14ac:dyDescent="0.35">
      <c r="A318" t="s">
        <v>8219</v>
      </c>
      <c r="B318">
        <v>65</v>
      </c>
      <c r="D318" t="s">
        <v>8221</v>
      </c>
      <c r="E318">
        <v>2</v>
      </c>
    </row>
    <row r="319" spans="1:5" x14ac:dyDescent="0.35">
      <c r="A319" t="s">
        <v>8219</v>
      </c>
      <c r="B319">
        <v>55</v>
      </c>
      <c r="D319" t="s">
        <v>8221</v>
      </c>
      <c r="E319">
        <v>1</v>
      </c>
    </row>
    <row r="320" spans="1:5" x14ac:dyDescent="0.35">
      <c r="A320" t="s">
        <v>8219</v>
      </c>
      <c r="B320">
        <v>38</v>
      </c>
      <c r="D320" t="s">
        <v>8221</v>
      </c>
      <c r="E320">
        <v>3</v>
      </c>
    </row>
    <row r="321" spans="1:5" x14ac:dyDescent="0.35">
      <c r="A321" t="s">
        <v>8219</v>
      </c>
      <c r="B321">
        <v>46</v>
      </c>
      <c r="D321" t="s">
        <v>8221</v>
      </c>
      <c r="E321">
        <v>2</v>
      </c>
    </row>
    <row r="322" spans="1:5" x14ac:dyDescent="0.35">
      <c r="A322" t="s">
        <v>8219</v>
      </c>
      <c r="B322">
        <v>35</v>
      </c>
      <c r="D322" t="s">
        <v>8221</v>
      </c>
      <c r="E322">
        <v>4</v>
      </c>
    </row>
    <row r="323" spans="1:5" x14ac:dyDescent="0.35">
      <c r="A323" t="s">
        <v>8219</v>
      </c>
      <c r="B323">
        <v>25</v>
      </c>
      <c r="D323" t="s">
        <v>8221</v>
      </c>
      <c r="E323">
        <v>4</v>
      </c>
    </row>
    <row r="324" spans="1:5" x14ac:dyDescent="0.35">
      <c r="A324" t="s">
        <v>8219</v>
      </c>
      <c r="B324">
        <v>75</v>
      </c>
      <c r="D324" t="s">
        <v>8221</v>
      </c>
      <c r="E324">
        <v>0</v>
      </c>
    </row>
    <row r="325" spans="1:5" x14ac:dyDescent="0.35">
      <c r="A325" t="s">
        <v>8219</v>
      </c>
      <c r="B325">
        <v>62</v>
      </c>
      <c r="D325" t="s">
        <v>8221</v>
      </c>
      <c r="E325">
        <v>7</v>
      </c>
    </row>
    <row r="326" spans="1:5" x14ac:dyDescent="0.35">
      <c r="A326" t="s">
        <v>8219</v>
      </c>
      <c r="B326">
        <v>23</v>
      </c>
      <c r="D326" t="s">
        <v>8221</v>
      </c>
      <c r="E326">
        <v>11</v>
      </c>
    </row>
    <row r="327" spans="1:5" x14ac:dyDescent="0.35">
      <c r="A327" t="s">
        <v>8219</v>
      </c>
      <c r="B327">
        <v>72</v>
      </c>
      <c r="D327" t="s">
        <v>8221</v>
      </c>
      <c r="E327">
        <v>6</v>
      </c>
    </row>
    <row r="328" spans="1:5" x14ac:dyDescent="0.35">
      <c r="A328" t="s">
        <v>8219</v>
      </c>
      <c r="B328">
        <v>22</v>
      </c>
      <c r="D328" t="s">
        <v>8221</v>
      </c>
      <c r="E328">
        <v>4</v>
      </c>
    </row>
    <row r="329" spans="1:5" x14ac:dyDescent="0.35">
      <c r="A329" t="s">
        <v>8219</v>
      </c>
      <c r="B329">
        <v>38</v>
      </c>
      <c r="D329" t="s">
        <v>8221</v>
      </c>
      <c r="E329">
        <v>1</v>
      </c>
    </row>
    <row r="330" spans="1:5" x14ac:dyDescent="0.35">
      <c r="A330" t="s">
        <v>8219</v>
      </c>
      <c r="B330">
        <v>63</v>
      </c>
      <c r="D330" t="s">
        <v>8221</v>
      </c>
      <c r="E330">
        <v>13</v>
      </c>
    </row>
    <row r="331" spans="1:5" x14ac:dyDescent="0.35">
      <c r="A331" t="s">
        <v>8219</v>
      </c>
      <c r="B331">
        <v>44</v>
      </c>
      <c r="D331" t="s">
        <v>8221</v>
      </c>
      <c r="E331">
        <v>9</v>
      </c>
    </row>
    <row r="332" spans="1:5" x14ac:dyDescent="0.35">
      <c r="A332" t="s">
        <v>8219</v>
      </c>
      <c r="B332">
        <v>99</v>
      </c>
      <c r="D332" t="s">
        <v>8221</v>
      </c>
      <c r="E332">
        <v>6</v>
      </c>
    </row>
    <row r="333" spans="1:5" x14ac:dyDescent="0.35">
      <c r="A333" t="s">
        <v>8219</v>
      </c>
      <c r="B333">
        <v>44</v>
      </c>
      <c r="D333" t="s">
        <v>8221</v>
      </c>
      <c r="E333">
        <v>4</v>
      </c>
    </row>
    <row r="334" spans="1:5" x14ac:dyDescent="0.35">
      <c r="A334" t="s">
        <v>8219</v>
      </c>
      <c r="B334">
        <v>58</v>
      </c>
      <c r="D334" t="s">
        <v>8221</v>
      </c>
      <c r="E334">
        <v>6</v>
      </c>
    </row>
    <row r="335" spans="1:5" x14ac:dyDescent="0.35">
      <c r="A335" t="s">
        <v>8219</v>
      </c>
      <c r="B335">
        <v>40</v>
      </c>
      <c r="D335" t="s">
        <v>8221</v>
      </c>
      <c r="E335">
        <v>4</v>
      </c>
    </row>
    <row r="336" spans="1:5" x14ac:dyDescent="0.35">
      <c r="A336" t="s">
        <v>8219</v>
      </c>
      <c r="B336">
        <v>38</v>
      </c>
      <c r="D336" t="s">
        <v>8221</v>
      </c>
      <c r="E336">
        <v>1</v>
      </c>
    </row>
    <row r="337" spans="1:5" x14ac:dyDescent="0.35">
      <c r="A337" t="s">
        <v>8219</v>
      </c>
      <c r="B337">
        <v>39</v>
      </c>
      <c r="D337" t="s">
        <v>8221</v>
      </c>
      <c r="E337">
        <v>13</v>
      </c>
    </row>
    <row r="338" spans="1:5" x14ac:dyDescent="0.35">
      <c r="A338" t="s">
        <v>8219</v>
      </c>
      <c r="B338">
        <v>36</v>
      </c>
      <c r="D338" t="s">
        <v>8221</v>
      </c>
      <c r="E338">
        <v>2</v>
      </c>
    </row>
    <row r="339" spans="1:5" x14ac:dyDescent="0.35">
      <c r="A339" t="s">
        <v>8219</v>
      </c>
      <c r="B339">
        <v>35</v>
      </c>
      <c r="D339" t="s">
        <v>8221</v>
      </c>
      <c r="E339">
        <v>21</v>
      </c>
    </row>
    <row r="340" spans="1:5" x14ac:dyDescent="0.35">
      <c r="A340" t="s">
        <v>8219</v>
      </c>
      <c r="B340">
        <v>22</v>
      </c>
      <c r="D340" t="s">
        <v>8221</v>
      </c>
      <c r="E340">
        <v>13</v>
      </c>
    </row>
    <row r="341" spans="1:5" x14ac:dyDescent="0.35">
      <c r="A341" t="s">
        <v>8219</v>
      </c>
      <c r="B341">
        <v>58</v>
      </c>
      <c r="D341" t="s">
        <v>8221</v>
      </c>
      <c r="E341">
        <v>1</v>
      </c>
    </row>
    <row r="342" spans="1:5" x14ac:dyDescent="0.35">
      <c r="A342" t="s">
        <v>8219</v>
      </c>
      <c r="B342">
        <v>44</v>
      </c>
      <c r="D342" t="s">
        <v>8221</v>
      </c>
      <c r="E342">
        <v>0</v>
      </c>
    </row>
    <row r="343" spans="1:5" x14ac:dyDescent="0.35">
      <c r="A343" t="s">
        <v>8219</v>
      </c>
      <c r="B343">
        <v>117</v>
      </c>
      <c r="D343" t="s">
        <v>8221</v>
      </c>
      <c r="E343">
        <v>12</v>
      </c>
    </row>
    <row r="344" spans="1:5" x14ac:dyDescent="0.35">
      <c r="A344" t="s">
        <v>8219</v>
      </c>
      <c r="B344">
        <v>32</v>
      </c>
      <c r="D344" t="s">
        <v>8221</v>
      </c>
      <c r="E344">
        <v>6</v>
      </c>
    </row>
    <row r="345" spans="1:5" x14ac:dyDescent="0.35">
      <c r="A345" t="s">
        <v>8219</v>
      </c>
      <c r="B345">
        <v>47</v>
      </c>
      <c r="D345" t="s">
        <v>8221</v>
      </c>
      <c r="E345">
        <v>1</v>
      </c>
    </row>
    <row r="346" spans="1:5" x14ac:dyDescent="0.35">
      <c r="A346" t="s">
        <v>8219</v>
      </c>
      <c r="B346">
        <v>90</v>
      </c>
      <c r="D346" t="s">
        <v>8221</v>
      </c>
      <c r="E346">
        <v>1</v>
      </c>
    </row>
    <row r="347" spans="1:5" x14ac:dyDescent="0.35">
      <c r="A347" t="s">
        <v>8219</v>
      </c>
      <c r="B347">
        <v>63</v>
      </c>
      <c r="D347" t="s">
        <v>8221</v>
      </c>
      <c r="E347">
        <v>3</v>
      </c>
    </row>
    <row r="348" spans="1:5" x14ac:dyDescent="0.35">
      <c r="A348" t="s">
        <v>8219</v>
      </c>
      <c r="B348">
        <v>38</v>
      </c>
      <c r="D348" t="s">
        <v>8221</v>
      </c>
      <c r="E348">
        <v>8</v>
      </c>
    </row>
    <row r="349" spans="1:5" x14ac:dyDescent="0.35">
      <c r="A349" t="s">
        <v>8219</v>
      </c>
      <c r="B349">
        <v>53</v>
      </c>
      <c r="D349" t="s">
        <v>8221</v>
      </c>
      <c r="E349">
        <v>4</v>
      </c>
    </row>
    <row r="350" spans="1:5" x14ac:dyDescent="0.35">
      <c r="A350" t="s">
        <v>8219</v>
      </c>
      <c r="B350">
        <v>356</v>
      </c>
      <c r="D350" t="s">
        <v>8221</v>
      </c>
      <c r="E350">
        <v>8</v>
      </c>
    </row>
    <row r="351" spans="1:5" x14ac:dyDescent="0.35">
      <c r="A351" t="s">
        <v>8219</v>
      </c>
      <c r="B351">
        <v>279</v>
      </c>
      <c r="D351" t="s">
        <v>8221</v>
      </c>
      <c r="E351">
        <v>5</v>
      </c>
    </row>
    <row r="352" spans="1:5" x14ac:dyDescent="0.35">
      <c r="A352" t="s">
        <v>8219</v>
      </c>
      <c r="B352">
        <v>88</v>
      </c>
      <c r="D352" t="s">
        <v>8221</v>
      </c>
      <c r="E352">
        <v>1</v>
      </c>
    </row>
    <row r="353" spans="1:5" x14ac:dyDescent="0.35">
      <c r="A353" t="s">
        <v>8219</v>
      </c>
      <c r="B353">
        <v>115</v>
      </c>
      <c r="D353" t="s">
        <v>8221</v>
      </c>
      <c r="E353">
        <v>14</v>
      </c>
    </row>
    <row r="354" spans="1:5" x14ac:dyDescent="0.35">
      <c r="A354" t="s">
        <v>8219</v>
      </c>
      <c r="B354">
        <v>263</v>
      </c>
      <c r="D354" t="s">
        <v>8221</v>
      </c>
      <c r="E354">
        <v>4</v>
      </c>
    </row>
    <row r="355" spans="1:5" x14ac:dyDescent="0.35">
      <c r="A355" t="s">
        <v>8219</v>
      </c>
      <c r="B355">
        <v>721</v>
      </c>
      <c r="D355" t="s">
        <v>8221</v>
      </c>
      <c r="E355">
        <v>1</v>
      </c>
    </row>
    <row r="356" spans="1:5" x14ac:dyDescent="0.35">
      <c r="A356" t="s">
        <v>8219</v>
      </c>
      <c r="B356">
        <v>50</v>
      </c>
      <c r="D356" t="s">
        <v>8221</v>
      </c>
      <c r="E356">
        <v>6</v>
      </c>
    </row>
    <row r="357" spans="1:5" x14ac:dyDescent="0.35">
      <c r="A357" t="s">
        <v>8219</v>
      </c>
      <c r="B357">
        <v>73</v>
      </c>
      <c r="D357" t="s">
        <v>8221</v>
      </c>
      <c r="E357">
        <v>1</v>
      </c>
    </row>
    <row r="358" spans="1:5" x14ac:dyDescent="0.35">
      <c r="A358" t="s">
        <v>8219</v>
      </c>
      <c r="B358">
        <v>34</v>
      </c>
      <c r="D358" t="s">
        <v>8221</v>
      </c>
      <c r="E358">
        <v>3</v>
      </c>
    </row>
    <row r="359" spans="1:5" x14ac:dyDescent="0.35">
      <c r="A359" t="s">
        <v>8219</v>
      </c>
      <c r="B359">
        <v>7</v>
      </c>
    </row>
    <row r="360" spans="1:5" x14ac:dyDescent="0.35">
      <c r="A360" t="s">
        <v>8219</v>
      </c>
      <c r="B360">
        <v>72</v>
      </c>
    </row>
    <row r="361" spans="1:5" x14ac:dyDescent="0.35">
      <c r="A361" t="s">
        <v>8219</v>
      </c>
      <c r="B361">
        <v>120</v>
      </c>
    </row>
    <row r="362" spans="1:5" x14ac:dyDescent="0.35">
      <c r="A362" t="s">
        <v>8219</v>
      </c>
      <c r="B362">
        <v>76</v>
      </c>
    </row>
    <row r="363" spans="1:5" x14ac:dyDescent="0.35">
      <c r="A363" t="s">
        <v>8219</v>
      </c>
      <c r="B363">
        <v>69</v>
      </c>
    </row>
    <row r="364" spans="1:5" x14ac:dyDescent="0.35">
      <c r="A364" t="s">
        <v>8219</v>
      </c>
      <c r="B364">
        <v>1113</v>
      </c>
    </row>
    <row r="365" spans="1:5" x14ac:dyDescent="0.35">
      <c r="A365" t="s">
        <v>8219</v>
      </c>
      <c r="B365">
        <v>391</v>
      </c>
    </row>
    <row r="366" spans="1:5" x14ac:dyDescent="0.35">
      <c r="A366" t="s">
        <v>8219</v>
      </c>
      <c r="B366">
        <v>680</v>
      </c>
    </row>
    <row r="367" spans="1:5" x14ac:dyDescent="0.35">
      <c r="A367" t="s">
        <v>8219</v>
      </c>
      <c r="B367">
        <v>79</v>
      </c>
    </row>
    <row r="368" spans="1:5" x14ac:dyDescent="0.35">
      <c r="A368" t="s">
        <v>8219</v>
      </c>
      <c r="B368">
        <v>1980</v>
      </c>
    </row>
    <row r="369" spans="1:2" x14ac:dyDescent="0.35">
      <c r="A369" t="s">
        <v>8219</v>
      </c>
      <c r="B369">
        <v>57</v>
      </c>
    </row>
    <row r="370" spans="1:2" x14ac:dyDescent="0.35">
      <c r="A370" t="s">
        <v>8219</v>
      </c>
      <c r="B370">
        <v>180</v>
      </c>
    </row>
    <row r="371" spans="1:2" x14ac:dyDescent="0.35">
      <c r="A371" t="s">
        <v>8219</v>
      </c>
      <c r="B371">
        <v>271</v>
      </c>
    </row>
    <row r="372" spans="1:2" x14ac:dyDescent="0.35">
      <c r="A372" t="s">
        <v>8219</v>
      </c>
      <c r="B372">
        <v>169</v>
      </c>
    </row>
    <row r="373" spans="1:2" x14ac:dyDescent="0.35">
      <c r="A373" t="s">
        <v>8219</v>
      </c>
      <c r="B373">
        <v>205</v>
      </c>
    </row>
    <row r="374" spans="1:2" x14ac:dyDescent="0.35">
      <c r="A374" t="s">
        <v>8219</v>
      </c>
      <c r="B374">
        <v>84</v>
      </c>
    </row>
    <row r="375" spans="1:2" x14ac:dyDescent="0.35">
      <c r="A375" t="s">
        <v>8219</v>
      </c>
      <c r="B375">
        <v>181</v>
      </c>
    </row>
    <row r="376" spans="1:2" x14ac:dyDescent="0.35">
      <c r="A376" t="s">
        <v>8219</v>
      </c>
      <c r="B376">
        <v>194</v>
      </c>
    </row>
    <row r="377" spans="1:2" x14ac:dyDescent="0.35">
      <c r="A377" t="s">
        <v>8219</v>
      </c>
      <c r="B377">
        <v>902</v>
      </c>
    </row>
    <row r="378" spans="1:2" x14ac:dyDescent="0.35">
      <c r="A378" t="s">
        <v>8219</v>
      </c>
      <c r="B378">
        <v>147</v>
      </c>
    </row>
    <row r="379" spans="1:2" x14ac:dyDescent="0.35">
      <c r="A379" t="s">
        <v>8219</v>
      </c>
      <c r="B379">
        <v>99</v>
      </c>
    </row>
    <row r="380" spans="1:2" x14ac:dyDescent="0.35">
      <c r="A380" t="s">
        <v>8219</v>
      </c>
      <c r="B380">
        <v>75</v>
      </c>
    </row>
    <row r="381" spans="1:2" x14ac:dyDescent="0.35">
      <c r="A381" t="s">
        <v>8219</v>
      </c>
      <c r="B381">
        <v>102</v>
      </c>
    </row>
    <row r="382" spans="1:2" x14ac:dyDescent="0.35">
      <c r="A382" t="s">
        <v>8219</v>
      </c>
      <c r="B382">
        <v>48</v>
      </c>
    </row>
    <row r="383" spans="1:2" x14ac:dyDescent="0.35">
      <c r="A383" t="s">
        <v>8219</v>
      </c>
      <c r="B383">
        <v>79</v>
      </c>
    </row>
    <row r="384" spans="1:2" x14ac:dyDescent="0.35">
      <c r="A384" t="s">
        <v>8219</v>
      </c>
      <c r="B384">
        <v>14</v>
      </c>
    </row>
    <row r="385" spans="1:2" x14ac:dyDescent="0.35">
      <c r="A385" t="s">
        <v>8219</v>
      </c>
      <c r="B385">
        <v>106</v>
      </c>
    </row>
    <row r="386" spans="1:2" x14ac:dyDescent="0.35">
      <c r="A386" t="s">
        <v>8219</v>
      </c>
      <c r="B386">
        <v>25</v>
      </c>
    </row>
    <row r="387" spans="1:2" x14ac:dyDescent="0.35">
      <c r="A387" t="s">
        <v>8219</v>
      </c>
      <c r="B387">
        <v>29</v>
      </c>
    </row>
    <row r="388" spans="1:2" x14ac:dyDescent="0.35">
      <c r="A388" t="s">
        <v>8219</v>
      </c>
      <c r="B388">
        <v>43</v>
      </c>
    </row>
    <row r="389" spans="1:2" x14ac:dyDescent="0.35">
      <c r="A389" t="s">
        <v>8219</v>
      </c>
      <c r="B389">
        <v>46</v>
      </c>
    </row>
    <row r="390" spans="1:2" x14ac:dyDescent="0.35">
      <c r="A390" t="s">
        <v>8219</v>
      </c>
      <c r="B390">
        <v>34</v>
      </c>
    </row>
    <row r="391" spans="1:2" x14ac:dyDescent="0.35">
      <c r="A391" t="s">
        <v>8219</v>
      </c>
      <c r="B391">
        <v>85</v>
      </c>
    </row>
    <row r="392" spans="1:2" x14ac:dyDescent="0.35">
      <c r="A392" t="s">
        <v>8219</v>
      </c>
      <c r="B392">
        <v>73</v>
      </c>
    </row>
    <row r="393" spans="1:2" x14ac:dyDescent="0.35">
      <c r="A393" t="s">
        <v>8219</v>
      </c>
      <c r="B393">
        <v>75</v>
      </c>
    </row>
    <row r="394" spans="1:2" x14ac:dyDescent="0.35">
      <c r="A394" t="s">
        <v>8219</v>
      </c>
      <c r="B394">
        <v>79</v>
      </c>
    </row>
    <row r="395" spans="1:2" x14ac:dyDescent="0.35">
      <c r="A395" t="s">
        <v>8219</v>
      </c>
      <c r="B395">
        <v>50</v>
      </c>
    </row>
    <row r="396" spans="1:2" x14ac:dyDescent="0.35">
      <c r="A396" t="s">
        <v>8219</v>
      </c>
      <c r="B396">
        <v>64</v>
      </c>
    </row>
    <row r="397" spans="1:2" x14ac:dyDescent="0.35">
      <c r="A397" t="s">
        <v>8219</v>
      </c>
      <c r="B397">
        <v>77</v>
      </c>
    </row>
    <row r="398" spans="1:2" x14ac:dyDescent="0.35">
      <c r="A398" t="s">
        <v>8219</v>
      </c>
      <c r="B398">
        <v>67</v>
      </c>
    </row>
    <row r="399" spans="1:2" x14ac:dyDescent="0.35">
      <c r="A399" t="s">
        <v>8219</v>
      </c>
      <c r="B399">
        <v>61</v>
      </c>
    </row>
    <row r="400" spans="1:2" x14ac:dyDescent="0.35">
      <c r="A400" t="s">
        <v>8219</v>
      </c>
      <c r="B400">
        <v>337</v>
      </c>
    </row>
    <row r="401" spans="1:2" x14ac:dyDescent="0.35">
      <c r="A401" t="s">
        <v>8219</v>
      </c>
      <c r="B401">
        <v>67</v>
      </c>
    </row>
    <row r="402" spans="1:2" x14ac:dyDescent="0.35">
      <c r="A402" t="s">
        <v>8219</v>
      </c>
      <c r="B402">
        <v>67</v>
      </c>
    </row>
    <row r="403" spans="1:2" x14ac:dyDescent="0.35">
      <c r="A403" t="s">
        <v>8219</v>
      </c>
      <c r="B403">
        <v>115</v>
      </c>
    </row>
    <row r="404" spans="1:2" x14ac:dyDescent="0.35">
      <c r="A404" t="s">
        <v>8219</v>
      </c>
      <c r="B404">
        <v>75</v>
      </c>
    </row>
    <row r="405" spans="1:2" x14ac:dyDescent="0.35">
      <c r="A405" t="s">
        <v>8219</v>
      </c>
      <c r="B405">
        <v>43</v>
      </c>
    </row>
    <row r="406" spans="1:2" x14ac:dyDescent="0.35">
      <c r="A406" t="s">
        <v>8219</v>
      </c>
      <c r="B406">
        <v>52</v>
      </c>
    </row>
    <row r="407" spans="1:2" x14ac:dyDescent="0.35">
      <c r="A407" t="s">
        <v>8219</v>
      </c>
      <c r="B407">
        <v>58</v>
      </c>
    </row>
    <row r="408" spans="1:2" x14ac:dyDescent="0.35">
      <c r="A408" t="s">
        <v>8219</v>
      </c>
      <c r="B408">
        <v>47</v>
      </c>
    </row>
    <row r="409" spans="1:2" x14ac:dyDescent="0.35">
      <c r="A409" t="s">
        <v>8219</v>
      </c>
      <c r="B409">
        <v>47</v>
      </c>
    </row>
    <row r="410" spans="1:2" x14ac:dyDescent="0.35">
      <c r="A410" t="s">
        <v>8219</v>
      </c>
      <c r="B410">
        <v>81</v>
      </c>
    </row>
    <row r="411" spans="1:2" x14ac:dyDescent="0.35">
      <c r="A411" t="s">
        <v>8219</v>
      </c>
      <c r="B411">
        <v>55</v>
      </c>
    </row>
    <row r="412" spans="1:2" x14ac:dyDescent="0.35">
      <c r="A412" t="s">
        <v>8219</v>
      </c>
      <c r="B412">
        <v>8</v>
      </c>
    </row>
    <row r="413" spans="1:2" x14ac:dyDescent="0.35">
      <c r="A413" t="s">
        <v>8219</v>
      </c>
      <c r="B413">
        <v>95</v>
      </c>
    </row>
    <row r="414" spans="1:2" x14ac:dyDescent="0.35">
      <c r="A414" t="s">
        <v>8219</v>
      </c>
      <c r="B414">
        <v>19</v>
      </c>
    </row>
    <row r="415" spans="1:2" x14ac:dyDescent="0.35">
      <c r="A415" t="s">
        <v>8219</v>
      </c>
      <c r="B415">
        <v>90</v>
      </c>
    </row>
    <row r="416" spans="1:2" x14ac:dyDescent="0.35">
      <c r="A416" t="s">
        <v>8219</v>
      </c>
      <c r="B416">
        <v>41</v>
      </c>
    </row>
    <row r="417" spans="1:2" x14ac:dyDescent="0.35">
      <c r="A417" t="s">
        <v>8219</v>
      </c>
      <c r="B417">
        <v>38</v>
      </c>
    </row>
    <row r="418" spans="1:2" x14ac:dyDescent="0.35">
      <c r="A418" t="s">
        <v>8219</v>
      </c>
      <c r="B418">
        <v>65</v>
      </c>
    </row>
    <row r="419" spans="1:2" x14ac:dyDescent="0.35">
      <c r="A419" t="s">
        <v>8219</v>
      </c>
      <c r="B419">
        <v>75</v>
      </c>
    </row>
    <row r="420" spans="1:2" x14ac:dyDescent="0.35">
      <c r="A420" t="s">
        <v>8219</v>
      </c>
      <c r="B420">
        <v>39</v>
      </c>
    </row>
    <row r="421" spans="1:2" x14ac:dyDescent="0.35">
      <c r="A421" t="s">
        <v>8219</v>
      </c>
      <c r="B421">
        <v>42</v>
      </c>
    </row>
    <row r="422" spans="1:2" x14ac:dyDescent="0.35">
      <c r="A422" t="s">
        <v>8219</v>
      </c>
      <c r="B422">
        <v>56</v>
      </c>
    </row>
    <row r="423" spans="1:2" x14ac:dyDescent="0.35">
      <c r="A423" t="s">
        <v>8219</v>
      </c>
      <c r="B423">
        <v>170</v>
      </c>
    </row>
    <row r="424" spans="1:2" x14ac:dyDescent="0.35">
      <c r="A424" t="s">
        <v>8219</v>
      </c>
      <c r="B424">
        <v>33</v>
      </c>
    </row>
    <row r="425" spans="1:2" x14ac:dyDescent="0.35">
      <c r="A425" t="s">
        <v>8219</v>
      </c>
      <c r="B425">
        <v>71</v>
      </c>
    </row>
    <row r="426" spans="1:2" x14ac:dyDescent="0.35">
      <c r="A426" t="s">
        <v>8219</v>
      </c>
      <c r="B426">
        <v>81</v>
      </c>
    </row>
    <row r="427" spans="1:2" x14ac:dyDescent="0.35">
      <c r="A427" t="s">
        <v>8219</v>
      </c>
      <c r="B427">
        <v>61</v>
      </c>
    </row>
    <row r="428" spans="1:2" x14ac:dyDescent="0.35">
      <c r="A428" t="s">
        <v>8219</v>
      </c>
      <c r="B428">
        <v>60</v>
      </c>
    </row>
    <row r="429" spans="1:2" x14ac:dyDescent="0.35">
      <c r="A429" t="s">
        <v>8219</v>
      </c>
      <c r="B429">
        <v>14</v>
      </c>
    </row>
    <row r="430" spans="1:2" x14ac:dyDescent="0.35">
      <c r="A430" t="s">
        <v>8219</v>
      </c>
      <c r="B430">
        <v>27</v>
      </c>
    </row>
    <row r="431" spans="1:2" x14ac:dyDescent="0.35">
      <c r="A431" t="s">
        <v>8219</v>
      </c>
      <c r="B431">
        <v>63</v>
      </c>
    </row>
    <row r="432" spans="1:2" x14ac:dyDescent="0.35">
      <c r="A432" t="s">
        <v>8219</v>
      </c>
      <c r="B432">
        <v>61</v>
      </c>
    </row>
    <row r="433" spans="1:2" x14ac:dyDescent="0.35">
      <c r="A433" t="s">
        <v>8219</v>
      </c>
      <c r="B433">
        <v>65</v>
      </c>
    </row>
    <row r="434" spans="1:2" x14ac:dyDescent="0.35">
      <c r="A434" t="s">
        <v>8219</v>
      </c>
      <c r="B434">
        <v>37</v>
      </c>
    </row>
    <row r="435" spans="1:2" x14ac:dyDescent="0.35">
      <c r="A435" t="s">
        <v>8219</v>
      </c>
      <c r="B435">
        <v>56</v>
      </c>
    </row>
    <row r="436" spans="1:2" x14ac:dyDescent="0.35">
      <c r="A436" t="s">
        <v>8219</v>
      </c>
      <c r="B436">
        <v>18</v>
      </c>
    </row>
    <row r="437" spans="1:2" x14ac:dyDescent="0.35">
      <c r="A437" t="s">
        <v>8219</v>
      </c>
      <c r="B437">
        <v>60</v>
      </c>
    </row>
    <row r="438" spans="1:2" x14ac:dyDescent="0.35">
      <c r="A438" t="s">
        <v>8219</v>
      </c>
      <c r="B438">
        <v>67</v>
      </c>
    </row>
    <row r="439" spans="1:2" x14ac:dyDescent="0.35">
      <c r="A439" t="s">
        <v>8219</v>
      </c>
      <c r="B439">
        <v>35</v>
      </c>
    </row>
    <row r="440" spans="1:2" x14ac:dyDescent="0.35">
      <c r="A440" t="s">
        <v>8219</v>
      </c>
      <c r="B440">
        <v>18</v>
      </c>
    </row>
    <row r="441" spans="1:2" x14ac:dyDescent="0.35">
      <c r="A441" t="s">
        <v>8219</v>
      </c>
      <c r="B441">
        <v>21</v>
      </c>
    </row>
    <row r="442" spans="1:2" x14ac:dyDescent="0.35">
      <c r="A442" t="s">
        <v>8219</v>
      </c>
      <c r="B442">
        <v>50</v>
      </c>
    </row>
    <row r="443" spans="1:2" x14ac:dyDescent="0.35">
      <c r="A443" t="s">
        <v>8219</v>
      </c>
      <c r="B443">
        <v>72</v>
      </c>
    </row>
    <row r="444" spans="1:2" x14ac:dyDescent="0.35">
      <c r="A444" t="s">
        <v>8219</v>
      </c>
      <c r="B444">
        <v>74</v>
      </c>
    </row>
    <row r="445" spans="1:2" x14ac:dyDescent="0.35">
      <c r="A445" t="s">
        <v>8219</v>
      </c>
      <c r="B445">
        <v>62</v>
      </c>
    </row>
    <row r="446" spans="1:2" x14ac:dyDescent="0.35">
      <c r="A446" t="s">
        <v>8219</v>
      </c>
      <c r="B446">
        <v>50</v>
      </c>
    </row>
    <row r="447" spans="1:2" x14ac:dyDescent="0.35">
      <c r="A447" t="s">
        <v>8219</v>
      </c>
      <c r="B447">
        <v>81</v>
      </c>
    </row>
    <row r="448" spans="1:2" x14ac:dyDescent="0.35">
      <c r="A448" t="s">
        <v>8219</v>
      </c>
      <c r="B448">
        <v>42</v>
      </c>
    </row>
    <row r="449" spans="1:2" x14ac:dyDescent="0.35">
      <c r="A449" t="s">
        <v>8219</v>
      </c>
      <c r="B449">
        <v>69</v>
      </c>
    </row>
    <row r="450" spans="1:2" x14ac:dyDescent="0.35">
      <c r="A450" t="s">
        <v>8219</v>
      </c>
      <c r="B450">
        <v>46</v>
      </c>
    </row>
    <row r="451" spans="1:2" x14ac:dyDescent="0.35">
      <c r="A451" t="s">
        <v>8219</v>
      </c>
      <c r="B451">
        <v>18</v>
      </c>
    </row>
    <row r="452" spans="1:2" x14ac:dyDescent="0.35">
      <c r="A452" t="s">
        <v>8219</v>
      </c>
      <c r="B452">
        <v>73</v>
      </c>
    </row>
    <row r="453" spans="1:2" x14ac:dyDescent="0.35">
      <c r="A453" t="s">
        <v>8219</v>
      </c>
      <c r="B453">
        <v>1019</v>
      </c>
    </row>
    <row r="454" spans="1:2" x14ac:dyDescent="0.35">
      <c r="A454" t="s">
        <v>8219</v>
      </c>
      <c r="B454">
        <v>191</v>
      </c>
    </row>
    <row r="455" spans="1:2" x14ac:dyDescent="0.35">
      <c r="A455" t="s">
        <v>8219</v>
      </c>
      <c r="B455">
        <v>28</v>
      </c>
    </row>
    <row r="456" spans="1:2" x14ac:dyDescent="0.35">
      <c r="A456" t="s">
        <v>8219</v>
      </c>
      <c r="B456">
        <v>74</v>
      </c>
    </row>
    <row r="457" spans="1:2" x14ac:dyDescent="0.35">
      <c r="A457" t="s">
        <v>8219</v>
      </c>
      <c r="B457">
        <v>20</v>
      </c>
    </row>
    <row r="458" spans="1:2" x14ac:dyDescent="0.35">
      <c r="A458" t="s">
        <v>8219</v>
      </c>
      <c r="B458">
        <v>24</v>
      </c>
    </row>
    <row r="459" spans="1:2" x14ac:dyDescent="0.35">
      <c r="A459" t="s">
        <v>8219</v>
      </c>
      <c r="B459">
        <v>66</v>
      </c>
    </row>
    <row r="460" spans="1:2" x14ac:dyDescent="0.35">
      <c r="A460" t="s">
        <v>8219</v>
      </c>
      <c r="B460">
        <v>28</v>
      </c>
    </row>
    <row r="461" spans="1:2" x14ac:dyDescent="0.35">
      <c r="A461" t="s">
        <v>8219</v>
      </c>
      <c r="B461">
        <v>24</v>
      </c>
    </row>
    <row r="462" spans="1:2" x14ac:dyDescent="0.35">
      <c r="A462" t="s">
        <v>8219</v>
      </c>
      <c r="B462">
        <v>90</v>
      </c>
    </row>
    <row r="463" spans="1:2" x14ac:dyDescent="0.35">
      <c r="A463" t="s">
        <v>8219</v>
      </c>
      <c r="B463">
        <v>76</v>
      </c>
    </row>
    <row r="464" spans="1:2" x14ac:dyDescent="0.35">
      <c r="A464" t="s">
        <v>8219</v>
      </c>
      <c r="B464">
        <v>69</v>
      </c>
    </row>
    <row r="465" spans="1:2" x14ac:dyDescent="0.35">
      <c r="A465" t="s">
        <v>8219</v>
      </c>
      <c r="B465">
        <v>21</v>
      </c>
    </row>
    <row r="466" spans="1:2" x14ac:dyDescent="0.35">
      <c r="A466" t="s">
        <v>8219</v>
      </c>
      <c r="B466">
        <v>57</v>
      </c>
    </row>
    <row r="467" spans="1:2" x14ac:dyDescent="0.35">
      <c r="A467" t="s">
        <v>8219</v>
      </c>
      <c r="B467">
        <v>96</v>
      </c>
    </row>
    <row r="468" spans="1:2" x14ac:dyDescent="0.35">
      <c r="A468" t="s">
        <v>8219</v>
      </c>
      <c r="B468">
        <v>64</v>
      </c>
    </row>
    <row r="469" spans="1:2" x14ac:dyDescent="0.35">
      <c r="A469" t="s">
        <v>8219</v>
      </c>
      <c r="B469">
        <v>169</v>
      </c>
    </row>
    <row r="470" spans="1:2" x14ac:dyDescent="0.35">
      <c r="A470" t="s">
        <v>8219</v>
      </c>
      <c r="B470">
        <v>51</v>
      </c>
    </row>
    <row r="471" spans="1:2" x14ac:dyDescent="0.35">
      <c r="A471" t="s">
        <v>8219</v>
      </c>
      <c r="B471">
        <v>19</v>
      </c>
    </row>
    <row r="472" spans="1:2" x14ac:dyDescent="0.35">
      <c r="A472" t="s">
        <v>8219</v>
      </c>
      <c r="B472">
        <v>23</v>
      </c>
    </row>
    <row r="473" spans="1:2" x14ac:dyDescent="0.35">
      <c r="A473" t="s">
        <v>8219</v>
      </c>
      <c r="B473">
        <v>76</v>
      </c>
    </row>
    <row r="474" spans="1:2" x14ac:dyDescent="0.35">
      <c r="A474" t="s">
        <v>8219</v>
      </c>
      <c r="B474">
        <v>11</v>
      </c>
    </row>
    <row r="475" spans="1:2" x14ac:dyDescent="0.35">
      <c r="A475" t="s">
        <v>8219</v>
      </c>
      <c r="B475">
        <v>52</v>
      </c>
    </row>
    <row r="476" spans="1:2" x14ac:dyDescent="0.35">
      <c r="A476" t="s">
        <v>8219</v>
      </c>
      <c r="B476">
        <v>95</v>
      </c>
    </row>
    <row r="477" spans="1:2" x14ac:dyDescent="0.35">
      <c r="A477" t="s">
        <v>8219</v>
      </c>
      <c r="B477">
        <v>35</v>
      </c>
    </row>
    <row r="478" spans="1:2" x14ac:dyDescent="0.35">
      <c r="A478" t="s">
        <v>8219</v>
      </c>
      <c r="B478">
        <v>54</v>
      </c>
    </row>
    <row r="479" spans="1:2" x14ac:dyDescent="0.35">
      <c r="A479" t="s">
        <v>8219</v>
      </c>
      <c r="B479">
        <v>31</v>
      </c>
    </row>
    <row r="480" spans="1:2" x14ac:dyDescent="0.35">
      <c r="A480" t="s">
        <v>8219</v>
      </c>
      <c r="B480">
        <v>132</v>
      </c>
    </row>
    <row r="481" spans="1:2" x14ac:dyDescent="0.35">
      <c r="A481" t="s">
        <v>8219</v>
      </c>
      <c r="B481">
        <v>50</v>
      </c>
    </row>
    <row r="482" spans="1:2" x14ac:dyDescent="0.35">
      <c r="A482" t="s">
        <v>8219</v>
      </c>
      <c r="B482">
        <v>21</v>
      </c>
    </row>
    <row r="483" spans="1:2" x14ac:dyDescent="0.35">
      <c r="A483" t="s">
        <v>8219</v>
      </c>
      <c r="B483">
        <v>38</v>
      </c>
    </row>
    <row r="484" spans="1:2" x14ac:dyDescent="0.35">
      <c r="A484" t="s">
        <v>8219</v>
      </c>
      <c r="B484">
        <v>54</v>
      </c>
    </row>
    <row r="485" spans="1:2" x14ac:dyDescent="0.35">
      <c r="A485" t="s">
        <v>8219</v>
      </c>
      <c r="B485">
        <v>37</v>
      </c>
    </row>
    <row r="486" spans="1:2" x14ac:dyDescent="0.35">
      <c r="A486" t="s">
        <v>8219</v>
      </c>
      <c r="B486">
        <v>39</v>
      </c>
    </row>
    <row r="487" spans="1:2" x14ac:dyDescent="0.35">
      <c r="A487" t="s">
        <v>8219</v>
      </c>
      <c r="B487">
        <v>55</v>
      </c>
    </row>
    <row r="488" spans="1:2" x14ac:dyDescent="0.35">
      <c r="A488" t="s">
        <v>8219</v>
      </c>
      <c r="B488">
        <v>32</v>
      </c>
    </row>
    <row r="489" spans="1:2" x14ac:dyDescent="0.35">
      <c r="A489" t="s">
        <v>8219</v>
      </c>
      <c r="B489">
        <v>33</v>
      </c>
    </row>
    <row r="490" spans="1:2" x14ac:dyDescent="0.35">
      <c r="A490" t="s">
        <v>8219</v>
      </c>
      <c r="B490">
        <v>39</v>
      </c>
    </row>
    <row r="491" spans="1:2" x14ac:dyDescent="0.35">
      <c r="A491" t="s">
        <v>8219</v>
      </c>
      <c r="B491">
        <v>47</v>
      </c>
    </row>
    <row r="492" spans="1:2" x14ac:dyDescent="0.35">
      <c r="A492" t="s">
        <v>8219</v>
      </c>
      <c r="B492">
        <v>43</v>
      </c>
    </row>
    <row r="493" spans="1:2" x14ac:dyDescent="0.35">
      <c r="A493" t="s">
        <v>8219</v>
      </c>
      <c r="B493">
        <v>17</v>
      </c>
    </row>
    <row r="494" spans="1:2" x14ac:dyDescent="0.35">
      <c r="A494" t="s">
        <v>8219</v>
      </c>
      <c r="B494">
        <v>30</v>
      </c>
    </row>
    <row r="495" spans="1:2" x14ac:dyDescent="0.35">
      <c r="A495" t="s">
        <v>8219</v>
      </c>
      <c r="B495">
        <v>24</v>
      </c>
    </row>
    <row r="496" spans="1:2" x14ac:dyDescent="0.35">
      <c r="A496" t="s">
        <v>8219</v>
      </c>
      <c r="B496">
        <v>97</v>
      </c>
    </row>
    <row r="497" spans="1:2" x14ac:dyDescent="0.35">
      <c r="A497" t="s">
        <v>8219</v>
      </c>
      <c r="B497">
        <v>56</v>
      </c>
    </row>
    <row r="498" spans="1:2" x14ac:dyDescent="0.35">
      <c r="A498" t="s">
        <v>8219</v>
      </c>
      <c r="B498">
        <v>64</v>
      </c>
    </row>
    <row r="499" spans="1:2" x14ac:dyDescent="0.35">
      <c r="A499" t="s">
        <v>8219</v>
      </c>
      <c r="B499">
        <v>20</v>
      </c>
    </row>
    <row r="500" spans="1:2" x14ac:dyDescent="0.35">
      <c r="A500" t="s">
        <v>8219</v>
      </c>
      <c r="B500">
        <v>17</v>
      </c>
    </row>
    <row r="501" spans="1:2" x14ac:dyDescent="0.35">
      <c r="A501" t="s">
        <v>8219</v>
      </c>
      <c r="B501">
        <v>26</v>
      </c>
    </row>
    <row r="502" spans="1:2" x14ac:dyDescent="0.35">
      <c r="A502" t="s">
        <v>8219</v>
      </c>
      <c r="B502">
        <v>15</v>
      </c>
    </row>
    <row r="503" spans="1:2" x14ac:dyDescent="0.35">
      <c r="A503" t="s">
        <v>8219</v>
      </c>
      <c r="B503">
        <v>55</v>
      </c>
    </row>
    <row r="504" spans="1:2" x14ac:dyDescent="0.35">
      <c r="A504" t="s">
        <v>8219</v>
      </c>
      <c r="B504">
        <v>40</v>
      </c>
    </row>
    <row r="505" spans="1:2" x14ac:dyDescent="0.35">
      <c r="A505" t="s">
        <v>8219</v>
      </c>
      <c r="B505">
        <v>41</v>
      </c>
    </row>
    <row r="506" spans="1:2" x14ac:dyDescent="0.35">
      <c r="A506" t="s">
        <v>8219</v>
      </c>
      <c r="B506">
        <v>103</v>
      </c>
    </row>
    <row r="507" spans="1:2" x14ac:dyDescent="0.35">
      <c r="A507" t="s">
        <v>8219</v>
      </c>
      <c r="B507">
        <v>145</v>
      </c>
    </row>
    <row r="508" spans="1:2" x14ac:dyDescent="0.35">
      <c r="A508" t="s">
        <v>8219</v>
      </c>
      <c r="B508">
        <v>41</v>
      </c>
    </row>
    <row r="509" spans="1:2" x14ac:dyDescent="0.35">
      <c r="A509" t="s">
        <v>8219</v>
      </c>
      <c r="B509">
        <v>29</v>
      </c>
    </row>
    <row r="510" spans="1:2" x14ac:dyDescent="0.35">
      <c r="A510" t="s">
        <v>8219</v>
      </c>
      <c r="B510">
        <v>23</v>
      </c>
    </row>
    <row r="511" spans="1:2" x14ac:dyDescent="0.35">
      <c r="A511" t="s">
        <v>8219</v>
      </c>
      <c r="B511">
        <v>42</v>
      </c>
    </row>
    <row r="512" spans="1:2" x14ac:dyDescent="0.35">
      <c r="A512" t="s">
        <v>8219</v>
      </c>
      <c r="B512">
        <v>37</v>
      </c>
    </row>
    <row r="513" spans="1:2" x14ac:dyDescent="0.35">
      <c r="A513" t="s">
        <v>8219</v>
      </c>
      <c r="B513">
        <v>64</v>
      </c>
    </row>
    <row r="514" spans="1:2" x14ac:dyDescent="0.35">
      <c r="A514" t="s">
        <v>8219</v>
      </c>
      <c r="B514">
        <v>54</v>
      </c>
    </row>
    <row r="515" spans="1:2" x14ac:dyDescent="0.35">
      <c r="A515" t="s">
        <v>8219</v>
      </c>
      <c r="B515">
        <v>57</v>
      </c>
    </row>
    <row r="516" spans="1:2" x14ac:dyDescent="0.35">
      <c r="A516" t="s">
        <v>8219</v>
      </c>
      <c r="B516">
        <v>25</v>
      </c>
    </row>
    <row r="517" spans="1:2" x14ac:dyDescent="0.35">
      <c r="A517" t="s">
        <v>8219</v>
      </c>
      <c r="B517">
        <v>104</v>
      </c>
    </row>
    <row r="518" spans="1:2" x14ac:dyDescent="0.35">
      <c r="A518" t="s">
        <v>8219</v>
      </c>
      <c r="B518">
        <v>34</v>
      </c>
    </row>
    <row r="519" spans="1:2" x14ac:dyDescent="0.35">
      <c r="A519" t="s">
        <v>8219</v>
      </c>
      <c r="B519">
        <v>67</v>
      </c>
    </row>
    <row r="520" spans="1:2" x14ac:dyDescent="0.35">
      <c r="A520" t="s">
        <v>8219</v>
      </c>
      <c r="B520">
        <v>241</v>
      </c>
    </row>
    <row r="521" spans="1:2" x14ac:dyDescent="0.35">
      <c r="A521" t="s">
        <v>8219</v>
      </c>
      <c r="B521">
        <v>41</v>
      </c>
    </row>
    <row r="522" spans="1:2" x14ac:dyDescent="0.35">
      <c r="A522" t="s">
        <v>8219</v>
      </c>
      <c r="B522">
        <v>52</v>
      </c>
    </row>
    <row r="523" spans="1:2" x14ac:dyDescent="0.35">
      <c r="A523" t="s">
        <v>8219</v>
      </c>
      <c r="B523">
        <v>57</v>
      </c>
    </row>
    <row r="524" spans="1:2" x14ac:dyDescent="0.35">
      <c r="A524" t="s">
        <v>8219</v>
      </c>
      <c r="B524">
        <v>74</v>
      </c>
    </row>
    <row r="525" spans="1:2" x14ac:dyDescent="0.35">
      <c r="A525" t="s">
        <v>8219</v>
      </c>
      <c r="B525">
        <v>63</v>
      </c>
    </row>
    <row r="526" spans="1:2" x14ac:dyDescent="0.35">
      <c r="A526" t="s">
        <v>8219</v>
      </c>
      <c r="B526">
        <v>71</v>
      </c>
    </row>
    <row r="527" spans="1:2" x14ac:dyDescent="0.35">
      <c r="A527" t="s">
        <v>8219</v>
      </c>
      <c r="B527">
        <v>55</v>
      </c>
    </row>
    <row r="528" spans="1:2" x14ac:dyDescent="0.35">
      <c r="A528" t="s">
        <v>8219</v>
      </c>
      <c r="B528">
        <v>61</v>
      </c>
    </row>
    <row r="529" spans="1:2" x14ac:dyDescent="0.35">
      <c r="A529" t="s">
        <v>8219</v>
      </c>
      <c r="B529">
        <v>71</v>
      </c>
    </row>
    <row r="530" spans="1:2" x14ac:dyDescent="0.35">
      <c r="A530" t="s">
        <v>8219</v>
      </c>
      <c r="B530">
        <v>29</v>
      </c>
    </row>
    <row r="531" spans="1:2" x14ac:dyDescent="0.35">
      <c r="A531" t="s">
        <v>8219</v>
      </c>
      <c r="B531">
        <v>23</v>
      </c>
    </row>
    <row r="532" spans="1:2" x14ac:dyDescent="0.35">
      <c r="A532" t="s">
        <v>8219</v>
      </c>
      <c r="B532">
        <v>55</v>
      </c>
    </row>
    <row r="533" spans="1:2" x14ac:dyDescent="0.35">
      <c r="A533" t="s">
        <v>8219</v>
      </c>
      <c r="B533">
        <v>51</v>
      </c>
    </row>
    <row r="534" spans="1:2" x14ac:dyDescent="0.35">
      <c r="A534" t="s">
        <v>8219</v>
      </c>
      <c r="B534">
        <v>78</v>
      </c>
    </row>
    <row r="535" spans="1:2" x14ac:dyDescent="0.35">
      <c r="A535" t="s">
        <v>8219</v>
      </c>
      <c r="B535">
        <v>62</v>
      </c>
    </row>
    <row r="536" spans="1:2" x14ac:dyDescent="0.35">
      <c r="A536" t="s">
        <v>8219</v>
      </c>
      <c r="B536">
        <v>45</v>
      </c>
    </row>
    <row r="537" spans="1:2" x14ac:dyDescent="0.35">
      <c r="A537" t="s">
        <v>8219</v>
      </c>
      <c r="B537">
        <v>68</v>
      </c>
    </row>
    <row r="538" spans="1:2" x14ac:dyDescent="0.35">
      <c r="A538" t="s">
        <v>8219</v>
      </c>
      <c r="B538">
        <v>46</v>
      </c>
    </row>
    <row r="539" spans="1:2" x14ac:dyDescent="0.35">
      <c r="A539" t="s">
        <v>8219</v>
      </c>
      <c r="B539">
        <v>70</v>
      </c>
    </row>
    <row r="540" spans="1:2" x14ac:dyDescent="0.35">
      <c r="A540" t="s">
        <v>8219</v>
      </c>
      <c r="B540">
        <v>60</v>
      </c>
    </row>
    <row r="541" spans="1:2" x14ac:dyDescent="0.35">
      <c r="A541" t="s">
        <v>8219</v>
      </c>
      <c r="B541">
        <v>94</v>
      </c>
    </row>
    <row r="542" spans="1:2" x14ac:dyDescent="0.35">
      <c r="A542" t="s">
        <v>8219</v>
      </c>
      <c r="B542">
        <v>35</v>
      </c>
    </row>
    <row r="543" spans="1:2" x14ac:dyDescent="0.35">
      <c r="A543" t="s">
        <v>8219</v>
      </c>
      <c r="B543">
        <v>104</v>
      </c>
    </row>
    <row r="544" spans="1:2" x14ac:dyDescent="0.35">
      <c r="A544" t="s">
        <v>8219</v>
      </c>
      <c r="B544">
        <v>113</v>
      </c>
    </row>
    <row r="545" spans="1:2" x14ac:dyDescent="0.35">
      <c r="A545" t="s">
        <v>8219</v>
      </c>
      <c r="B545">
        <v>84</v>
      </c>
    </row>
    <row r="546" spans="1:2" x14ac:dyDescent="0.35">
      <c r="A546" t="s">
        <v>8219</v>
      </c>
      <c r="B546">
        <v>74</v>
      </c>
    </row>
    <row r="547" spans="1:2" x14ac:dyDescent="0.35">
      <c r="A547" t="s">
        <v>8219</v>
      </c>
      <c r="B547">
        <v>39</v>
      </c>
    </row>
    <row r="548" spans="1:2" x14ac:dyDescent="0.35">
      <c r="A548" t="s">
        <v>8219</v>
      </c>
      <c r="B548">
        <v>21</v>
      </c>
    </row>
    <row r="549" spans="1:2" x14ac:dyDescent="0.35">
      <c r="A549" t="s">
        <v>8219</v>
      </c>
      <c r="B549">
        <v>30</v>
      </c>
    </row>
    <row r="550" spans="1:2" x14ac:dyDescent="0.35">
      <c r="A550" t="s">
        <v>8219</v>
      </c>
      <c r="B550">
        <v>37</v>
      </c>
    </row>
    <row r="551" spans="1:2" x14ac:dyDescent="0.35">
      <c r="A551" t="s">
        <v>8219</v>
      </c>
      <c r="B551">
        <v>115</v>
      </c>
    </row>
    <row r="552" spans="1:2" x14ac:dyDescent="0.35">
      <c r="A552" t="s">
        <v>8219</v>
      </c>
      <c r="B552">
        <v>79</v>
      </c>
    </row>
    <row r="553" spans="1:2" x14ac:dyDescent="0.35">
      <c r="A553" t="s">
        <v>8219</v>
      </c>
      <c r="B553">
        <v>34</v>
      </c>
    </row>
    <row r="554" spans="1:2" x14ac:dyDescent="0.35">
      <c r="A554" t="s">
        <v>8219</v>
      </c>
      <c r="B554">
        <v>69</v>
      </c>
    </row>
    <row r="555" spans="1:2" x14ac:dyDescent="0.35">
      <c r="A555" t="s">
        <v>8219</v>
      </c>
      <c r="B555">
        <v>57</v>
      </c>
    </row>
    <row r="556" spans="1:2" x14ac:dyDescent="0.35">
      <c r="A556" t="s">
        <v>8219</v>
      </c>
      <c r="B556">
        <v>20</v>
      </c>
    </row>
    <row r="557" spans="1:2" x14ac:dyDescent="0.35">
      <c r="A557" t="s">
        <v>8219</v>
      </c>
      <c r="B557">
        <v>50</v>
      </c>
    </row>
    <row r="558" spans="1:2" x14ac:dyDescent="0.35">
      <c r="A558" t="s">
        <v>8219</v>
      </c>
      <c r="B558">
        <v>41</v>
      </c>
    </row>
    <row r="559" spans="1:2" x14ac:dyDescent="0.35">
      <c r="A559" t="s">
        <v>8219</v>
      </c>
      <c r="B559">
        <v>49</v>
      </c>
    </row>
    <row r="560" spans="1:2" x14ac:dyDescent="0.35">
      <c r="A560" t="s">
        <v>8219</v>
      </c>
      <c r="B560">
        <v>68</v>
      </c>
    </row>
    <row r="561" spans="1:2" x14ac:dyDescent="0.35">
      <c r="A561" t="s">
        <v>8219</v>
      </c>
      <c r="B561">
        <v>49</v>
      </c>
    </row>
    <row r="562" spans="1:2" x14ac:dyDescent="0.35">
      <c r="A562" t="s">
        <v>8219</v>
      </c>
      <c r="B562">
        <v>63</v>
      </c>
    </row>
    <row r="563" spans="1:2" x14ac:dyDescent="0.35">
      <c r="A563" t="s">
        <v>8219</v>
      </c>
      <c r="B563">
        <v>42</v>
      </c>
    </row>
    <row r="564" spans="1:2" x14ac:dyDescent="0.35">
      <c r="A564" t="s">
        <v>8219</v>
      </c>
      <c r="B564">
        <v>30</v>
      </c>
    </row>
    <row r="565" spans="1:2" x14ac:dyDescent="0.35">
      <c r="A565" t="s">
        <v>8219</v>
      </c>
      <c r="B565">
        <v>51</v>
      </c>
    </row>
    <row r="566" spans="1:2" x14ac:dyDescent="0.35">
      <c r="A566" t="s">
        <v>8219</v>
      </c>
      <c r="B566">
        <v>21</v>
      </c>
    </row>
    <row r="567" spans="1:2" x14ac:dyDescent="0.35">
      <c r="A567" t="s">
        <v>8219</v>
      </c>
      <c r="B567">
        <v>12</v>
      </c>
    </row>
    <row r="568" spans="1:2" x14ac:dyDescent="0.35">
      <c r="A568" t="s">
        <v>8219</v>
      </c>
      <c r="B568">
        <v>100</v>
      </c>
    </row>
    <row r="569" spans="1:2" x14ac:dyDescent="0.35">
      <c r="A569" t="s">
        <v>8219</v>
      </c>
      <c r="B569">
        <v>34</v>
      </c>
    </row>
    <row r="570" spans="1:2" x14ac:dyDescent="0.35">
      <c r="A570" t="s">
        <v>8219</v>
      </c>
      <c r="B570">
        <v>30</v>
      </c>
    </row>
    <row r="571" spans="1:2" x14ac:dyDescent="0.35">
      <c r="A571" t="s">
        <v>8219</v>
      </c>
      <c r="B571">
        <v>15</v>
      </c>
    </row>
    <row r="572" spans="1:2" x14ac:dyDescent="0.35">
      <c r="A572" t="s">
        <v>8219</v>
      </c>
      <c r="B572">
        <v>81</v>
      </c>
    </row>
    <row r="573" spans="1:2" x14ac:dyDescent="0.35">
      <c r="A573" t="s">
        <v>8219</v>
      </c>
      <c r="B573">
        <v>34</v>
      </c>
    </row>
    <row r="574" spans="1:2" x14ac:dyDescent="0.35">
      <c r="A574" t="s">
        <v>8219</v>
      </c>
      <c r="B574">
        <v>72</v>
      </c>
    </row>
    <row r="575" spans="1:2" x14ac:dyDescent="0.35">
      <c r="A575" t="s">
        <v>8219</v>
      </c>
      <c r="B575">
        <v>91</v>
      </c>
    </row>
    <row r="576" spans="1:2" x14ac:dyDescent="0.35">
      <c r="A576" t="s">
        <v>8219</v>
      </c>
      <c r="B576">
        <v>47</v>
      </c>
    </row>
    <row r="577" spans="1:2" x14ac:dyDescent="0.35">
      <c r="A577" t="s">
        <v>8219</v>
      </c>
      <c r="B577">
        <v>63</v>
      </c>
    </row>
    <row r="578" spans="1:2" x14ac:dyDescent="0.35">
      <c r="A578" t="s">
        <v>8219</v>
      </c>
      <c r="B578">
        <v>88</v>
      </c>
    </row>
    <row r="579" spans="1:2" x14ac:dyDescent="0.35">
      <c r="A579" t="s">
        <v>8219</v>
      </c>
      <c r="B579">
        <v>70</v>
      </c>
    </row>
    <row r="580" spans="1:2" x14ac:dyDescent="0.35">
      <c r="A580" t="s">
        <v>8219</v>
      </c>
      <c r="B580">
        <v>35</v>
      </c>
    </row>
    <row r="581" spans="1:2" x14ac:dyDescent="0.35">
      <c r="A581" t="s">
        <v>8219</v>
      </c>
      <c r="B581">
        <v>20</v>
      </c>
    </row>
    <row r="582" spans="1:2" x14ac:dyDescent="0.35">
      <c r="A582" t="s">
        <v>8219</v>
      </c>
      <c r="B582">
        <v>54</v>
      </c>
    </row>
    <row r="583" spans="1:2" x14ac:dyDescent="0.35">
      <c r="A583" t="s">
        <v>8219</v>
      </c>
      <c r="B583">
        <v>57</v>
      </c>
    </row>
    <row r="584" spans="1:2" x14ac:dyDescent="0.35">
      <c r="A584" t="s">
        <v>8219</v>
      </c>
      <c r="B584">
        <v>45</v>
      </c>
    </row>
    <row r="585" spans="1:2" x14ac:dyDescent="0.35">
      <c r="A585" t="s">
        <v>8219</v>
      </c>
      <c r="B585">
        <v>41</v>
      </c>
    </row>
    <row r="586" spans="1:2" x14ac:dyDescent="0.35">
      <c r="A586" t="s">
        <v>8219</v>
      </c>
      <c r="B586">
        <v>29</v>
      </c>
    </row>
    <row r="587" spans="1:2" x14ac:dyDescent="0.35">
      <c r="A587" t="s">
        <v>8219</v>
      </c>
      <c r="B587">
        <v>89</v>
      </c>
    </row>
    <row r="588" spans="1:2" x14ac:dyDescent="0.35">
      <c r="A588" t="s">
        <v>8219</v>
      </c>
      <c r="B588">
        <v>18</v>
      </c>
    </row>
    <row r="589" spans="1:2" x14ac:dyDescent="0.35">
      <c r="A589" t="s">
        <v>8219</v>
      </c>
      <c r="B589">
        <v>32</v>
      </c>
    </row>
    <row r="590" spans="1:2" x14ac:dyDescent="0.35">
      <c r="A590" t="s">
        <v>8219</v>
      </c>
      <c r="B590">
        <v>38</v>
      </c>
    </row>
    <row r="591" spans="1:2" x14ac:dyDescent="0.35">
      <c r="A591" t="s">
        <v>8219</v>
      </c>
      <c r="B591">
        <v>23</v>
      </c>
    </row>
    <row r="592" spans="1:2" x14ac:dyDescent="0.35">
      <c r="A592" t="s">
        <v>8219</v>
      </c>
      <c r="B592">
        <v>10</v>
      </c>
    </row>
    <row r="593" spans="1:2" x14ac:dyDescent="0.35">
      <c r="A593" t="s">
        <v>8219</v>
      </c>
      <c r="B593">
        <v>9</v>
      </c>
    </row>
    <row r="594" spans="1:2" x14ac:dyDescent="0.35">
      <c r="A594" t="s">
        <v>8219</v>
      </c>
      <c r="B594">
        <v>69</v>
      </c>
    </row>
    <row r="595" spans="1:2" x14ac:dyDescent="0.35">
      <c r="A595" t="s">
        <v>8219</v>
      </c>
      <c r="B595">
        <v>111</v>
      </c>
    </row>
    <row r="596" spans="1:2" x14ac:dyDescent="0.35">
      <c r="A596" t="s">
        <v>8219</v>
      </c>
      <c r="B596">
        <v>46</v>
      </c>
    </row>
    <row r="597" spans="1:2" x14ac:dyDescent="0.35">
      <c r="A597" t="s">
        <v>8219</v>
      </c>
      <c r="B597">
        <v>34</v>
      </c>
    </row>
    <row r="598" spans="1:2" x14ac:dyDescent="0.35">
      <c r="A598" t="s">
        <v>8219</v>
      </c>
      <c r="B598">
        <v>38</v>
      </c>
    </row>
    <row r="599" spans="1:2" x14ac:dyDescent="0.35">
      <c r="A599" t="s">
        <v>8219</v>
      </c>
      <c r="B599">
        <v>28</v>
      </c>
    </row>
    <row r="600" spans="1:2" x14ac:dyDescent="0.35">
      <c r="A600" t="s">
        <v>8219</v>
      </c>
      <c r="B600">
        <v>40</v>
      </c>
    </row>
    <row r="601" spans="1:2" x14ac:dyDescent="0.35">
      <c r="A601" t="s">
        <v>8219</v>
      </c>
      <c r="B601">
        <v>18</v>
      </c>
    </row>
    <row r="602" spans="1:2" x14ac:dyDescent="0.35">
      <c r="A602" t="s">
        <v>8219</v>
      </c>
      <c r="B602">
        <v>22</v>
      </c>
    </row>
    <row r="603" spans="1:2" x14ac:dyDescent="0.35">
      <c r="A603" t="s">
        <v>8219</v>
      </c>
      <c r="B603">
        <v>51</v>
      </c>
    </row>
    <row r="604" spans="1:2" x14ac:dyDescent="0.35">
      <c r="A604" t="s">
        <v>8219</v>
      </c>
      <c r="B604">
        <v>55</v>
      </c>
    </row>
    <row r="605" spans="1:2" x14ac:dyDescent="0.35">
      <c r="A605" t="s">
        <v>8219</v>
      </c>
      <c r="B605">
        <v>15</v>
      </c>
    </row>
    <row r="606" spans="1:2" x14ac:dyDescent="0.35">
      <c r="A606" t="s">
        <v>8219</v>
      </c>
      <c r="B606">
        <v>27</v>
      </c>
    </row>
    <row r="607" spans="1:2" x14ac:dyDescent="0.35">
      <c r="A607" t="s">
        <v>8219</v>
      </c>
      <c r="B607">
        <v>21</v>
      </c>
    </row>
    <row r="608" spans="1:2" x14ac:dyDescent="0.35">
      <c r="A608" t="s">
        <v>8219</v>
      </c>
      <c r="B608">
        <v>23</v>
      </c>
    </row>
    <row r="609" spans="1:2" x14ac:dyDescent="0.35">
      <c r="A609" t="s">
        <v>8219</v>
      </c>
      <c r="B609">
        <v>72</v>
      </c>
    </row>
    <row r="610" spans="1:2" x14ac:dyDescent="0.35">
      <c r="A610" t="s">
        <v>8219</v>
      </c>
      <c r="B610">
        <v>3</v>
      </c>
    </row>
    <row r="611" spans="1:2" x14ac:dyDescent="0.35">
      <c r="A611" t="s">
        <v>8219</v>
      </c>
      <c r="B611">
        <v>26</v>
      </c>
    </row>
    <row r="612" spans="1:2" x14ac:dyDescent="0.35">
      <c r="A612" t="s">
        <v>8219</v>
      </c>
      <c r="B612">
        <v>30</v>
      </c>
    </row>
    <row r="613" spans="1:2" x14ac:dyDescent="0.35">
      <c r="A613" t="s">
        <v>8219</v>
      </c>
      <c r="B613">
        <v>52</v>
      </c>
    </row>
    <row r="614" spans="1:2" x14ac:dyDescent="0.35">
      <c r="A614" t="s">
        <v>8219</v>
      </c>
      <c r="B614">
        <v>17</v>
      </c>
    </row>
    <row r="615" spans="1:2" x14ac:dyDescent="0.35">
      <c r="A615" t="s">
        <v>8219</v>
      </c>
      <c r="B615">
        <v>38</v>
      </c>
    </row>
    <row r="616" spans="1:2" x14ac:dyDescent="0.35">
      <c r="A616" t="s">
        <v>8219</v>
      </c>
      <c r="B616">
        <v>28</v>
      </c>
    </row>
    <row r="617" spans="1:2" x14ac:dyDescent="0.35">
      <c r="A617" t="s">
        <v>8219</v>
      </c>
      <c r="B617">
        <v>48</v>
      </c>
    </row>
    <row r="618" spans="1:2" x14ac:dyDescent="0.35">
      <c r="A618" t="s">
        <v>8219</v>
      </c>
      <c r="B618">
        <v>46</v>
      </c>
    </row>
    <row r="619" spans="1:2" x14ac:dyDescent="0.35">
      <c r="A619" t="s">
        <v>8219</v>
      </c>
      <c r="B619">
        <v>30</v>
      </c>
    </row>
    <row r="620" spans="1:2" x14ac:dyDescent="0.35">
      <c r="A620" t="s">
        <v>8219</v>
      </c>
      <c r="B620">
        <v>15</v>
      </c>
    </row>
    <row r="621" spans="1:2" x14ac:dyDescent="0.35">
      <c r="A621" t="s">
        <v>8219</v>
      </c>
      <c r="B621">
        <v>41</v>
      </c>
    </row>
    <row r="622" spans="1:2" x14ac:dyDescent="0.35">
      <c r="A622" t="s">
        <v>8219</v>
      </c>
      <c r="B622">
        <v>35</v>
      </c>
    </row>
    <row r="623" spans="1:2" x14ac:dyDescent="0.35">
      <c r="A623" t="s">
        <v>8219</v>
      </c>
      <c r="B623">
        <v>45</v>
      </c>
    </row>
    <row r="624" spans="1:2" x14ac:dyDescent="0.35">
      <c r="A624" t="s">
        <v>8219</v>
      </c>
      <c r="B624">
        <v>22</v>
      </c>
    </row>
    <row r="625" spans="1:2" x14ac:dyDescent="0.35">
      <c r="A625" t="s">
        <v>8219</v>
      </c>
      <c r="B625">
        <v>44</v>
      </c>
    </row>
    <row r="626" spans="1:2" x14ac:dyDescent="0.35">
      <c r="A626" t="s">
        <v>8219</v>
      </c>
      <c r="B626">
        <v>28</v>
      </c>
    </row>
    <row r="627" spans="1:2" x14ac:dyDescent="0.35">
      <c r="A627" t="s">
        <v>8219</v>
      </c>
      <c r="B627">
        <v>65</v>
      </c>
    </row>
    <row r="628" spans="1:2" x14ac:dyDescent="0.35">
      <c r="A628" t="s">
        <v>8219</v>
      </c>
      <c r="B628">
        <v>46</v>
      </c>
    </row>
    <row r="629" spans="1:2" x14ac:dyDescent="0.35">
      <c r="A629" t="s">
        <v>8219</v>
      </c>
      <c r="B629">
        <v>66</v>
      </c>
    </row>
    <row r="630" spans="1:2" x14ac:dyDescent="0.35">
      <c r="A630" t="s">
        <v>8219</v>
      </c>
      <c r="B630">
        <v>17</v>
      </c>
    </row>
    <row r="631" spans="1:2" x14ac:dyDescent="0.35">
      <c r="A631" t="s">
        <v>8219</v>
      </c>
      <c r="B631">
        <v>67</v>
      </c>
    </row>
    <row r="632" spans="1:2" x14ac:dyDescent="0.35">
      <c r="A632" t="s">
        <v>8219</v>
      </c>
      <c r="B632">
        <v>40</v>
      </c>
    </row>
    <row r="633" spans="1:2" x14ac:dyDescent="0.35">
      <c r="A633" t="s">
        <v>8219</v>
      </c>
      <c r="B633">
        <v>26</v>
      </c>
    </row>
    <row r="634" spans="1:2" x14ac:dyDescent="0.35">
      <c r="A634" t="s">
        <v>8219</v>
      </c>
      <c r="B634">
        <v>44</v>
      </c>
    </row>
    <row r="635" spans="1:2" x14ac:dyDescent="0.35">
      <c r="A635" t="s">
        <v>8219</v>
      </c>
      <c r="B635">
        <v>30</v>
      </c>
    </row>
    <row r="636" spans="1:2" x14ac:dyDescent="0.35">
      <c r="A636" t="s">
        <v>8219</v>
      </c>
      <c r="B636">
        <v>45</v>
      </c>
    </row>
    <row r="637" spans="1:2" x14ac:dyDescent="0.35">
      <c r="A637" t="s">
        <v>8219</v>
      </c>
      <c r="B637">
        <v>56</v>
      </c>
    </row>
    <row r="638" spans="1:2" x14ac:dyDescent="0.35">
      <c r="A638" t="s">
        <v>8219</v>
      </c>
      <c r="B638">
        <v>46</v>
      </c>
    </row>
    <row r="639" spans="1:2" x14ac:dyDescent="0.35">
      <c r="A639" t="s">
        <v>8219</v>
      </c>
      <c r="B639">
        <v>46</v>
      </c>
    </row>
    <row r="640" spans="1:2" x14ac:dyDescent="0.35">
      <c r="A640" t="s">
        <v>8219</v>
      </c>
      <c r="B640">
        <v>87</v>
      </c>
    </row>
    <row r="641" spans="1:2" x14ac:dyDescent="0.35">
      <c r="A641" t="s">
        <v>8219</v>
      </c>
      <c r="B641">
        <v>29</v>
      </c>
    </row>
    <row r="642" spans="1:2" x14ac:dyDescent="0.35">
      <c r="A642" t="s">
        <v>8219</v>
      </c>
      <c r="B642">
        <v>51</v>
      </c>
    </row>
    <row r="643" spans="1:2" x14ac:dyDescent="0.35">
      <c r="A643" t="s">
        <v>8219</v>
      </c>
      <c r="B643">
        <v>72</v>
      </c>
    </row>
    <row r="644" spans="1:2" x14ac:dyDescent="0.35">
      <c r="A644" t="s">
        <v>8219</v>
      </c>
      <c r="B644">
        <v>21</v>
      </c>
    </row>
    <row r="645" spans="1:2" x14ac:dyDescent="0.35">
      <c r="A645" t="s">
        <v>8219</v>
      </c>
      <c r="B645">
        <v>42</v>
      </c>
    </row>
    <row r="646" spans="1:2" x14ac:dyDescent="0.35">
      <c r="A646" t="s">
        <v>8219</v>
      </c>
      <c r="B646">
        <v>36</v>
      </c>
    </row>
    <row r="647" spans="1:2" x14ac:dyDescent="0.35">
      <c r="A647" t="s">
        <v>8219</v>
      </c>
      <c r="B647">
        <v>14</v>
      </c>
    </row>
    <row r="648" spans="1:2" x14ac:dyDescent="0.35">
      <c r="A648" t="s">
        <v>8219</v>
      </c>
      <c r="B648">
        <v>18</v>
      </c>
    </row>
    <row r="649" spans="1:2" x14ac:dyDescent="0.35">
      <c r="A649" t="s">
        <v>8219</v>
      </c>
      <c r="B649">
        <v>43</v>
      </c>
    </row>
    <row r="650" spans="1:2" x14ac:dyDescent="0.35">
      <c r="A650" t="s">
        <v>8219</v>
      </c>
      <c r="B650">
        <v>31</v>
      </c>
    </row>
    <row r="651" spans="1:2" x14ac:dyDescent="0.35">
      <c r="A651" t="s">
        <v>8219</v>
      </c>
      <c r="B651">
        <v>45</v>
      </c>
    </row>
    <row r="652" spans="1:2" x14ac:dyDescent="0.35">
      <c r="A652" t="s">
        <v>8219</v>
      </c>
      <c r="B652">
        <v>16</v>
      </c>
    </row>
    <row r="653" spans="1:2" x14ac:dyDescent="0.35">
      <c r="A653" t="s">
        <v>8219</v>
      </c>
      <c r="B653">
        <v>55</v>
      </c>
    </row>
    <row r="654" spans="1:2" x14ac:dyDescent="0.35">
      <c r="A654" t="s">
        <v>8219</v>
      </c>
      <c r="B654">
        <v>36</v>
      </c>
    </row>
    <row r="655" spans="1:2" x14ac:dyDescent="0.35">
      <c r="A655" t="s">
        <v>8219</v>
      </c>
      <c r="B655">
        <v>61</v>
      </c>
    </row>
    <row r="656" spans="1:2" x14ac:dyDescent="0.35">
      <c r="A656" t="s">
        <v>8219</v>
      </c>
      <c r="B656">
        <v>47</v>
      </c>
    </row>
    <row r="657" spans="1:2" x14ac:dyDescent="0.35">
      <c r="A657" t="s">
        <v>8219</v>
      </c>
      <c r="B657">
        <v>63</v>
      </c>
    </row>
    <row r="658" spans="1:2" x14ac:dyDescent="0.35">
      <c r="A658" t="s">
        <v>8219</v>
      </c>
      <c r="B658">
        <v>23</v>
      </c>
    </row>
    <row r="659" spans="1:2" x14ac:dyDescent="0.35">
      <c r="A659" t="s">
        <v>8219</v>
      </c>
      <c r="B659">
        <v>33</v>
      </c>
    </row>
    <row r="660" spans="1:2" x14ac:dyDescent="0.35">
      <c r="A660" t="s">
        <v>8219</v>
      </c>
      <c r="B660">
        <v>39</v>
      </c>
    </row>
    <row r="661" spans="1:2" x14ac:dyDescent="0.35">
      <c r="A661" t="s">
        <v>8219</v>
      </c>
      <c r="B661">
        <v>39</v>
      </c>
    </row>
    <row r="662" spans="1:2" x14ac:dyDescent="0.35">
      <c r="A662" t="s">
        <v>8219</v>
      </c>
      <c r="B662">
        <v>57</v>
      </c>
    </row>
    <row r="663" spans="1:2" x14ac:dyDescent="0.35">
      <c r="A663" t="s">
        <v>8219</v>
      </c>
      <c r="B663">
        <v>56</v>
      </c>
    </row>
    <row r="664" spans="1:2" x14ac:dyDescent="0.35">
      <c r="A664" t="s">
        <v>8219</v>
      </c>
      <c r="B664">
        <v>13</v>
      </c>
    </row>
    <row r="665" spans="1:2" x14ac:dyDescent="0.35">
      <c r="A665" t="s">
        <v>8219</v>
      </c>
      <c r="B665">
        <v>80</v>
      </c>
    </row>
    <row r="666" spans="1:2" x14ac:dyDescent="0.35">
      <c r="A666" t="s">
        <v>8219</v>
      </c>
      <c r="B666">
        <v>133</v>
      </c>
    </row>
    <row r="667" spans="1:2" x14ac:dyDescent="0.35">
      <c r="A667" t="s">
        <v>8219</v>
      </c>
      <c r="B667">
        <v>44</v>
      </c>
    </row>
    <row r="668" spans="1:2" x14ac:dyDescent="0.35">
      <c r="A668" t="s">
        <v>8219</v>
      </c>
      <c r="B668">
        <v>30</v>
      </c>
    </row>
    <row r="669" spans="1:2" x14ac:dyDescent="0.35">
      <c r="A669" t="s">
        <v>8219</v>
      </c>
      <c r="B669">
        <v>56</v>
      </c>
    </row>
    <row r="670" spans="1:2" x14ac:dyDescent="0.35">
      <c r="A670" t="s">
        <v>8219</v>
      </c>
      <c r="B670">
        <v>66</v>
      </c>
    </row>
    <row r="671" spans="1:2" x14ac:dyDescent="0.35">
      <c r="A671" t="s">
        <v>8219</v>
      </c>
      <c r="B671">
        <v>29</v>
      </c>
    </row>
    <row r="672" spans="1:2" x14ac:dyDescent="0.35">
      <c r="A672" t="s">
        <v>8219</v>
      </c>
      <c r="B672">
        <v>35</v>
      </c>
    </row>
    <row r="673" spans="1:2" x14ac:dyDescent="0.35">
      <c r="A673" t="s">
        <v>8219</v>
      </c>
      <c r="B673">
        <v>29</v>
      </c>
    </row>
    <row r="674" spans="1:2" x14ac:dyDescent="0.35">
      <c r="A674" t="s">
        <v>8219</v>
      </c>
      <c r="B674">
        <v>78</v>
      </c>
    </row>
    <row r="675" spans="1:2" x14ac:dyDescent="0.35">
      <c r="A675" t="s">
        <v>8219</v>
      </c>
      <c r="B675">
        <v>49</v>
      </c>
    </row>
    <row r="676" spans="1:2" x14ac:dyDescent="0.35">
      <c r="A676" t="s">
        <v>8219</v>
      </c>
      <c r="B676">
        <v>42</v>
      </c>
    </row>
    <row r="677" spans="1:2" x14ac:dyDescent="0.35">
      <c r="A677" t="s">
        <v>8219</v>
      </c>
      <c r="B677">
        <v>35</v>
      </c>
    </row>
    <row r="678" spans="1:2" x14ac:dyDescent="0.35">
      <c r="A678" t="s">
        <v>8219</v>
      </c>
      <c r="B678">
        <v>42</v>
      </c>
    </row>
    <row r="679" spans="1:2" x14ac:dyDescent="0.35">
      <c r="A679" t="s">
        <v>8219</v>
      </c>
      <c r="B679">
        <v>31</v>
      </c>
    </row>
    <row r="680" spans="1:2" x14ac:dyDescent="0.35">
      <c r="A680" t="s">
        <v>8219</v>
      </c>
      <c r="B680">
        <v>38</v>
      </c>
    </row>
    <row r="681" spans="1:2" x14ac:dyDescent="0.35">
      <c r="A681" t="s">
        <v>8219</v>
      </c>
      <c r="B681">
        <v>39</v>
      </c>
    </row>
    <row r="682" spans="1:2" x14ac:dyDescent="0.35">
      <c r="A682" t="s">
        <v>8219</v>
      </c>
      <c r="B682">
        <v>29</v>
      </c>
    </row>
    <row r="683" spans="1:2" x14ac:dyDescent="0.35">
      <c r="A683" t="s">
        <v>8219</v>
      </c>
      <c r="B683">
        <v>33</v>
      </c>
    </row>
    <row r="684" spans="1:2" x14ac:dyDescent="0.35">
      <c r="A684" t="s">
        <v>8219</v>
      </c>
      <c r="B684">
        <v>19</v>
      </c>
    </row>
    <row r="685" spans="1:2" x14ac:dyDescent="0.35">
      <c r="A685" t="s">
        <v>8219</v>
      </c>
      <c r="B685">
        <v>44</v>
      </c>
    </row>
    <row r="686" spans="1:2" x14ac:dyDescent="0.35">
      <c r="A686" t="s">
        <v>8219</v>
      </c>
      <c r="B686">
        <v>46</v>
      </c>
    </row>
    <row r="687" spans="1:2" x14ac:dyDescent="0.35">
      <c r="A687" t="s">
        <v>8219</v>
      </c>
      <c r="B687">
        <v>11</v>
      </c>
    </row>
    <row r="688" spans="1:2" x14ac:dyDescent="0.35">
      <c r="A688" t="s">
        <v>8219</v>
      </c>
      <c r="B688">
        <v>13</v>
      </c>
    </row>
    <row r="689" spans="1:2" x14ac:dyDescent="0.35">
      <c r="A689" t="s">
        <v>8219</v>
      </c>
      <c r="B689">
        <v>33</v>
      </c>
    </row>
    <row r="690" spans="1:2" x14ac:dyDescent="0.35">
      <c r="A690" t="s">
        <v>8219</v>
      </c>
      <c r="B690">
        <v>28</v>
      </c>
    </row>
    <row r="691" spans="1:2" x14ac:dyDescent="0.35">
      <c r="A691" t="s">
        <v>8219</v>
      </c>
      <c r="B691">
        <v>21</v>
      </c>
    </row>
    <row r="692" spans="1:2" x14ac:dyDescent="0.35">
      <c r="A692" t="s">
        <v>8219</v>
      </c>
      <c r="B692">
        <v>34</v>
      </c>
    </row>
    <row r="693" spans="1:2" x14ac:dyDescent="0.35">
      <c r="A693" t="s">
        <v>8219</v>
      </c>
      <c r="B693">
        <v>80</v>
      </c>
    </row>
    <row r="694" spans="1:2" x14ac:dyDescent="0.35">
      <c r="A694" t="s">
        <v>8219</v>
      </c>
      <c r="B694">
        <v>34</v>
      </c>
    </row>
    <row r="695" spans="1:2" x14ac:dyDescent="0.35">
      <c r="A695" t="s">
        <v>8219</v>
      </c>
      <c r="B695">
        <v>37</v>
      </c>
    </row>
    <row r="696" spans="1:2" x14ac:dyDescent="0.35">
      <c r="A696" t="s">
        <v>8219</v>
      </c>
      <c r="B696">
        <v>22</v>
      </c>
    </row>
    <row r="697" spans="1:2" x14ac:dyDescent="0.35">
      <c r="A697" t="s">
        <v>8219</v>
      </c>
      <c r="B697">
        <v>46</v>
      </c>
    </row>
    <row r="698" spans="1:2" x14ac:dyDescent="0.35">
      <c r="A698" t="s">
        <v>8219</v>
      </c>
      <c r="B698">
        <v>83</v>
      </c>
    </row>
    <row r="699" spans="1:2" x14ac:dyDescent="0.35">
      <c r="A699" t="s">
        <v>8219</v>
      </c>
      <c r="B699">
        <v>32</v>
      </c>
    </row>
    <row r="700" spans="1:2" x14ac:dyDescent="0.35">
      <c r="A700" t="s">
        <v>8219</v>
      </c>
      <c r="B700">
        <v>29</v>
      </c>
    </row>
    <row r="701" spans="1:2" x14ac:dyDescent="0.35">
      <c r="A701" t="s">
        <v>8219</v>
      </c>
      <c r="B701">
        <v>24</v>
      </c>
    </row>
    <row r="702" spans="1:2" x14ac:dyDescent="0.35">
      <c r="A702" t="s">
        <v>8219</v>
      </c>
      <c r="B702">
        <v>19</v>
      </c>
    </row>
    <row r="703" spans="1:2" x14ac:dyDescent="0.35">
      <c r="A703" t="s">
        <v>8219</v>
      </c>
      <c r="B703">
        <v>13</v>
      </c>
    </row>
    <row r="704" spans="1:2" x14ac:dyDescent="0.35">
      <c r="A704" t="s">
        <v>8219</v>
      </c>
      <c r="B704">
        <v>64</v>
      </c>
    </row>
    <row r="705" spans="1:2" x14ac:dyDescent="0.35">
      <c r="A705" t="s">
        <v>8219</v>
      </c>
      <c r="B705">
        <v>25</v>
      </c>
    </row>
    <row r="706" spans="1:2" x14ac:dyDescent="0.35">
      <c r="A706" t="s">
        <v>8219</v>
      </c>
      <c r="B706">
        <v>14</v>
      </c>
    </row>
    <row r="707" spans="1:2" x14ac:dyDescent="0.35">
      <c r="A707" t="s">
        <v>8219</v>
      </c>
      <c r="B707">
        <v>20</v>
      </c>
    </row>
    <row r="708" spans="1:2" x14ac:dyDescent="0.35">
      <c r="A708" t="s">
        <v>8219</v>
      </c>
      <c r="B708">
        <v>74</v>
      </c>
    </row>
    <row r="709" spans="1:2" x14ac:dyDescent="0.35">
      <c r="A709" t="s">
        <v>8219</v>
      </c>
      <c r="B709">
        <v>54</v>
      </c>
    </row>
    <row r="710" spans="1:2" x14ac:dyDescent="0.35">
      <c r="A710" t="s">
        <v>8219</v>
      </c>
      <c r="B710">
        <v>38</v>
      </c>
    </row>
    <row r="711" spans="1:2" x14ac:dyDescent="0.35">
      <c r="A711" t="s">
        <v>8219</v>
      </c>
      <c r="B711">
        <v>26</v>
      </c>
    </row>
    <row r="712" spans="1:2" x14ac:dyDescent="0.35">
      <c r="A712" t="s">
        <v>8219</v>
      </c>
      <c r="B712">
        <v>25</v>
      </c>
    </row>
    <row r="713" spans="1:2" x14ac:dyDescent="0.35">
      <c r="A713" t="s">
        <v>8219</v>
      </c>
      <c r="B713">
        <v>78</v>
      </c>
    </row>
    <row r="714" spans="1:2" x14ac:dyDescent="0.35">
      <c r="A714" t="s">
        <v>8219</v>
      </c>
      <c r="B714">
        <v>37</v>
      </c>
    </row>
    <row r="715" spans="1:2" x14ac:dyDescent="0.35">
      <c r="A715" t="s">
        <v>8219</v>
      </c>
      <c r="B715">
        <v>45</v>
      </c>
    </row>
    <row r="716" spans="1:2" x14ac:dyDescent="0.35">
      <c r="A716" t="s">
        <v>8219</v>
      </c>
      <c r="B716">
        <v>24</v>
      </c>
    </row>
    <row r="717" spans="1:2" x14ac:dyDescent="0.35">
      <c r="A717" t="s">
        <v>8219</v>
      </c>
      <c r="B717">
        <v>112</v>
      </c>
    </row>
    <row r="718" spans="1:2" x14ac:dyDescent="0.35">
      <c r="A718" t="s">
        <v>8219</v>
      </c>
      <c r="B718">
        <v>23</v>
      </c>
    </row>
    <row r="719" spans="1:2" x14ac:dyDescent="0.35">
      <c r="A719" t="s">
        <v>8219</v>
      </c>
      <c r="B719">
        <v>62</v>
      </c>
    </row>
    <row r="720" spans="1:2" x14ac:dyDescent="0.35">
      <c r="A720" t="s">
        <v>8219</v>
      </c>
      <c r="B720">
        <v>35</v>
      </c>
    </row>
    <row r="721" spans="1:2" x14ac:dyDescent="0.35">
      <c r="A721" t="s">
        <v>8219</v>
      </c>
      <c r="B721">
        <v>43</v>
      </c>
    </row>
    <row r="722" spans="1:2" x14ac:dyDescent="0.35">
      <c r="A722" t="s">
        <v>8219</v>
      </c>
      <c r="B722">
        <v>36</v>
      </c>
    </row>
    <row r="723" spans="1:2" x14ac:dyDescent="0.35">
      <c r="A723" t="s">
        <v>8219</v>
      </c>
      <c r="B723">
        <v>62</v>
      </c>
    </row>
    <row r="724" spans="1:2" x14ac:dyDescent="0.35">
      <c r="A724" t="s">
        <v>8219</v>
      </c>
      <c r="B724">
        <v>15</v>
      </c>
    </row>
    <row r="725" spans="1:2" x14ac:dyDescent="0.35">
      <c r="A725" t="s">
        <v>8219</v>
      </c>
      <c r="B725">
        <v>33</v>
      </c>
    </row>
    <row r="726" spans="1:2" x14ac:dyDescent="0.35">
      <c r="A726" t="s">
        <v>8219</v>
      </c>
      <c r="B726">
        <v>53</v>
      </c>
    </row>
    <row r="727" spans="1:2" x14ac:dyDescent="0.35">
      <c r="A727" t="s">
        <v>8219</v>
      </c>
      <c r="B727">
        <v>49</v>
      </c>
    </row>
    <row r="728" spans="1:2" x14ac:dyDescent="0.35">
      <c r="A728" t="s">
        <v>8219</v>
      </c>
      <c r="B728">
        <v>57</v>
      </c>
    </row>
    <row r="729" spans="1:2" x14ac:dyDescent="0.35">
      <c r="A729" t="s">
        <v>8219</v>
      </c>
      <c r="B729">
        <v>69</v>
      </c>
    </row>
    <row r="730" spans="1:2" x14ac:dyDescent="0.35">
      <c r="A730" t="s">
        <v>8219</v>
      </c>
      <c r="B730">
        <v>64</v>
      </c>
    </row>
    <row r="731" spans="1:2" x14ac:dyDescent="0.35">
      <c r="A731" t="s">
        <v>8219</v>
      </c>
      <c r="B731">
        <v>21</v>
      </c>
    </row>
    <row r="732" spans="1:2" x14ac:dyDescent="0.35">
      <c r="A732" t="s">
        <v>8219</v>
      </c>
      <c r="B732">
        <v>51</v>
      </c>
    </row>
    <row r="733" spans="1:2" x14ac:dyDescent="0.35">
      <c r="A733" t="s">
        <v>8219</v>
      </c>
      <c r="B733">
        <v>20</v>
      </c>
    </row>
    <row r="734" spans="1:2" x14ac:dyDescent="0.35">
      <c r="A734" t="s">
        <v>8219</v>
      </c>
      <c r="B734">
        <v>71</v>
      </c>
    </row>
    <row r="735" spans="1:2" x14ac:dyDescent="0.35">
      <c r="A735" t="s">
        <v>8219</v>
      </c>
      <c r="B735">
        <v>72</v>
      </c>
    </row>
    <row r="736" spans="1:2" x14ac:dyDescent="0.35">
      <c r="A736" t="s">
        <v>8219</v>
      </c>
      <c r="B736">
        <v>45</v>
      </c>
    </row>
    <row r="737" spans="1:2" x14ac:dyDescent="0.35">
      <c r="A737" t="s">
        <v>8219</v>
      </c>
      <c r="B737">
        <v>56</v>
      </c>
    </row>
    <row r="738" spans="1:2" x14ac:dyDescent="0.35">
      <c r="A738" t="s">
        <v>8219</v>
      </c>
      <c r="B738">
        <v>70</v>
      </c>
    </row>
    <row r="739" spans="1:2" x14ac:dyDescent="0.35">
      <c r="A739" t="s">
        <v>8219</v>
      </c>
      <c r="B739">
        <v>34</v>
      </c>
    </row>
    <row r="740" spans="1:2" x14ac:dyDescent="0.35">
      <c r="A740" t="s">
        <v>8219</v>
      </c>
      <c r="B740">
        <v>39</v>
      </c>
    </row>
    <row r="741" spans="1:2" x14ac:dyDescent="0.35">
      <c r="A741" t="s">
        <v>8219</v>
      </c>
      <c r="B741">
        <v>78</v>
      </c>
    </row>
    <row r="742" spans="1:2" x14ac:dyDescent="0.35">
      <c r="A742" t="s">
        <v>8219</v>
      </c>
      <c r="B742">
        <v>48</v>
      </c>
    </row>
    <row r="743" spans="1:2" x14ac:dyDescent="0.35">
      <c r="A743" t="s">
        <v>8219</v>
      </c>
      <c r="B743">
        <v>29</v>
      </c>
    </row>
    <row r="744" spans="1:2" x14ac:dyDescent="0.35">
      <c r="A744" t="s">
        <v>8219</v>
      </c>
      <c r="B744">
        <v>33</v>
      </c>
    </row>
    <row r="745" spans="1:2" x14ac:dyDescent="0.35">
      <c r="A745" t="s">
        <v>8219</v>
      </c>
      <c r="B745">
        <v>38</v>
      </c>
    </row>
    <row r="746" spans="1:2" x14ac:dyDescent="0.35">
      <c r="A746" t="s">
        <v>8219</v>
      </c>
      <c r="B746">
        <v>20</v>
      </c>
    </row>
    <row r="747" spans="1:2" x14ac:dyDescent="0.35">
      <c r="A747" t="s">
        <v>8219</v>
      </c>
      <c r="B747">
        <v>20</v>
      </c>
    </row>
    <row r="748" spans="1:2" x14ac:dyDescent="0.35">
      <c r="A748" t="s">
        <v>8219</v>
      </c>
      <c r="B748">
        <v>13</v>
      </c>
    </row>
    <row r="749" spans="1:2" x14ac:dyDescent="0.35">
      <c r="A749" t="s">
        <v>8219</v>
      </c>
      <c r="B749">
        <v>36</v>
      </c>
    </row>
    <row r="750" spans="1:2" x14ac:dyDescent="0.35">
      <c r="A750" t="s">
        <v>8219</v>
      </c>
      <c r="B750">
        <v>38</v>
      </c>
    </row>
    <row r="751" spans="1:2" x14ac:dyDescent="0.35">
      <c r="A751" t="s">
        <v>8219</v>
      </c>
      <c r="B751">
        <v>58</v>
      </c>
    </row>
    <row r="752" spans="1:2" x14ac:dyDescent="0.35">
      <c r="A752" t="s">
        <v>8219</v>
      </c>
      <c r="B752">
        <v>40</v>
      </c>
    </row>
    <row r="753" spans="1:2" x14ac:dyDescent="0.35">
      <c r="A753" t="s">
        <v>8219</v>
      </c>
      <c r="B753">
        <v>57</v>
      </c>
    </row>
    <row r="754" spans="1:2" x14ac:dyDescent="0.35">
      <c r="A754" t="s">
        <v>8219</v>
      </c>
      <c r="B754">
        <v>114</v>
      </c>
    </row>
    <row r="755" spans="1:2" x14ac:dyDescent="0.35">
      <c r="A755" t="s">
        <v>8219</v>
      </c>
      <c r="B755">
        <v>31</v>
      </c>
    </row>
    <row r="756" spans="1:2" x14ac:dyDescent="0.35">
      <c r="A756" t="s">
        <v>8219</v>
      </c>
      <c r="B756">
        <v>31</v>
      </c>
    </row>
    <row r="757" spans="1:2" x14ac:dyDescent="0.35">
      <c r="A757" t="s">
        <v>8219</v>
      </c>
      <c r="B757">
        <v>30</v>
      </c>
    </row>
    <row r="758" spans="1:2" x14ac:dyDescent="0.35">
      <c r="A758" t="s">
        <v>8219</v>
      </c>
      <c r="B758">
        <v>34</v>
      </c>
    </row>
    <row r="759" spans="1:2" x14ac:dyDescent="0.35">
      <c r="A759" t="s">
        <v>8219</v>
      </c>
      <c r="B759">
        <v>67</v>
      </c>
    </row>
    <row r="760" spans="1:2" x14ac:dyDescent="0.35">
      <c r="A760" t="s">
        <v>8219</v>
      </c>
      <c r="B760">
        <v>66</v>
      </c>
    </row>
    <row r="761" spans="1:2" x14ac:dyDescent="0.35">
      <c r="A761" t="s">
        <v>8219</v>
      </c>
      <c r="B761">
        <v>39</v>
      </c>
    </row>
    <row r="762" spans="1:2" x14ac:dyDescent="0.35">
      <c r="A762" t="s">
        <v>8219</v>
      </c>
      <c r="B762">
        <v>62</v>
      </c>
    </row>
    <row r="763" spans="1:2" x14ac:dyDescent="0.35">
      <c r="A763" t="s">
        <v>8219</v>
      </c>
      <c r="B763">
        <v>31</v>
      </c>
    </row>
    <row r="764" spans="1:2" x14ac:dyDescent="0.35">
      <c r="A764" t="s">
        <v>8219</v>
      </c>
      <c r="B764">
        <v>60</v>
      </c>
    </row>
    <row r="765" spans="1:2" x14ac:dyDescent="0.35">
      <c r="A765" t="s">
        <v>8219</v>
      </c>
      <c r="B765">
        <v>33</v>
      </c>
    </row>
    <row r="766" spans="1:2" x14ac:dyDescent="0.35">
      <c r="A766" t="s">
        <v>8219</v>
      </c>
      <c r="B766">
        <v>78</v>
      </c>
    </row>
    <row r="767" spans="1:2" x14ac:dyDescent="0.35">
      <c r="A767" t="s">
        <v>8219</v>
      </c>
      <c r="B767">
        <v>30</v>
      </c>
    </row>
    <row r="768" spans="1:2" x14ac:dyDescent="0.35">
      <c r="A768" t="s">
        <v>8219</v>
      </c>
      <c r="B768">
        <v>40</v>
      </c>
    </row>
    <row r="769" spans="1:2" x14ac:dyDescent="0.35">
      <c r="A769" t="s">
        <v>8219</v>
      </c>
      <c r="B769">
        <v>39</v>
      </c>
    </row>
    <row r="770" spans="1:2" x14ac:dyDescent="0.35">
      <c r="A770" t="s">
        <v>8219</v>
      </c>
      <c r="B770">
        <v>21</v>
      </c>
    </row>
    <row r="771" spans="1:2" x14ac:dyDescent="0.35">
      <c r="A771" t="s">
        <v>8219</v>
      </c>
      <c r="B771">
        <v>30</v>
      </c>
    </row>
    <row r="772" spans="1:2" x14ac:dyDescent="0.35">
      <c r="A772" t="s">
        <v>8219</v>
      </c>
      <c r="B772">
        <v>35</v>
      </c>
    </row>
    <row r="773" spans="1:2" x14ac:dyDescent="0.35">
      <c r="A773" t="s">
        <v>8219</v>
      </c>
      <c r="B773">
        <v>13</v>
      </c>
    </row>
    <row r="774" spans="1:2" x14ac:dyDescent="0.35">
      <c r="A774" t="s">
        <v>8219</v>
      </c>
      <c r="B774">
        <v>27</v>
      </c>
    </row>
    <row r="775" spans="1:2" x14ac:dyDescent="0.35">
      <c r="A775" t="s">
        <v>8219</v>
      </c>
      <c r="B775">
        <v>19</v>
      </c>
    </row>
    <row r="776" spans="1:2" x14ac:dyDescent="0.35">
      <c r="A776" t="s">
        <v>8219</v>
      </c>
      <c r="B776">
        <v>27</v>
      </c>
    </row>
    <row r="777" spans="1:2" x14ac:dyDescent="0.35">
      <c r="A777" t="s">
        <v>8219</v>
      </c>
      <c r="B777">
        <v>13</v>
      </c>
    </row>
    <row r="778" spans="1:2" x14ac:dyDescent="0.35">
      <c r="A778" t="s">
        <v>8219</v>
      </c>
      <c r="B778">
        <v>40</v>
      </c>
    </row>
    <row r="779" spans="1:2" x14ac:dyDescent="0.35">
      <c r="A779" t="s">
        <v>8219</v>
      </c>
      <c r="B779">
        <v>35</v>
      </c>
    </row>
    <row r="780" spans="1:2" x14ac:dyDescent="0.35">
      <c r="A780" t="s">
        <v>8219</v>
      </c>
      <c r="B780">
        <v>63</v>
      </c>
    </row>
    <row r="781" spans="1:2" x14ac:dyDescent="0.35">
      <c r="A781" t="s">
        <v>8219</v>
      </c>
      <c r="B781">
        <v>89</v>
      </c>
    </row>
    <row r="782" spans="1:2" x14ac:dyDescent="0.35">
      <c r="A782" t="s">
        <v>8219</v>
      </c>
      <c r="B782">
        <v>33</v>
      </c>
    </row>
    <row r="783" spans="1:2" x14ac:dyDescent="0.35">
      <c r="A783" t="s">
        <v>8219</v>
      </c>
      <c r="B783">
        <v>27</v>
      </c>
    </row>
    <row r="784" spans="1:2" x14ac:dyDescent="0.35">
      <c r="A784" t="s">
        <v>8219</v>
      </c>
      <c r="B784">
        <v>17</v>
      </c>
    </row>
    <row r="785" spans="1:2" x14ac:dyDescent="0.35">
      <c r="A785" t="s">
        <v>8219</v>
      </c>
      <c r="B785">
        <v>50</v>
      </c>
    </row>
    <row r="786" spans="1:2" x14ac:dyDescent="0.35">
      <c r="A786" t="s">
        <v>8219</v>
      </c>
      <c r="B786">
        <v>26</v>
      </c>
    </row>
    <row r="787" spans="1:2" x14ac:dyDescent="0.35">
      <c r="A787" t="s">
        <v>8219</v>
      </c>
      <c r="B787">
        <v>88</v>
      </c>
    </row>
    <row r="788" spans="1:2" x14ac:dyDescent="0.35">
      <c r="A788" t="s">
        <v>8219</v>
      </c>
      <c r="B788">
        <v>28</v>
      </c>
    </row>
    <row r="789" spans="1:2" x14ac:dyDescent="0.35">
      <c r="A789" t="s">
        <v>8219</v>
      </c>
      <c r="B789">
        <v>27</v>
      </c>
    </row>
    <row r="790" spans="1:2" x14ac:dyDescent="0.35">
      <c r="A790" t="s">
        <v>8219</v>
      </c>
      <c r="B790">
        <v>56</v>
      </c>
    </row>
    <row r="791" spans="1:2" x14ac:dyDescent="0.35">
      <c r="A791" t="s">
        <v>8219</v>
      </c>
      <c r="B791">
        <v>58</v>
      </c>
    </row>
    <row r="792" spans="1:2" x14ac:dyDescent="0.35">
      <c r="A792" t="s">
        <v>8219</v>
      </c>
      <c r="B792">
        <v>15</v>
      </c>
    </row>
    <row r="793" spans="1:2" x14ac:dyDescent="0.35">
      <c r="A793" t="s">
        <v>8219</v>
      </c>
      <c r="B793">
        <v>20</v>
      </c>
    </row>
    <row r="794" spans="1:2" x14ac:dyDescent="0.35">
      <c r="A794" t="s">
        <v>8219</v>
      </c>
      <c r="B794">
        <v>25</v>
      </c>
    </row>
    <row r="795" spans="1:2" x14ac:dyDescent="0.35">
      <c r="A795" t="s">
        <v>8219</v>
      </c>
      <c r="B795">
        <v>14</v>
      </c>
    </row>
    <row r="796" spans="1:2" x14ac:dyDescent="0.35">
      <c r="A796" t="s">
        <v>8219</v>
      </c>
      <c r="B796">
        <v>59</v>
      </c>
    </row>
    <row r="797" spans="1:2" x14ac:dyDescent="0.35">
      <c r="A797" t="s">
        <v>8219</v>
      </c>
      <c r="B797">
        <v>36</v>
      </c>
    </row>
    <row r="798" spans="1:2" x14ac:dyDescent="0.35">
      <c r="A798" t="s">
        <v>8219</v>
      </c>
      <c r="B798">
        <v>30</v>
      </c>
    </row>
    <row r="799" spans="1:2" x14ac:dyDescent="0.35">
      <c r="A799" t="s">
        <v>8219</v>
      </c>
      <c r="B799">
        <v>52</v>
      </c>
    </row>
    <row r="800" spans="1:2" x14ac:dyDescent="0.35">
      <c r="A800" t="s">
        <v>8219</v>
      </c>
      <c r="B800">
        <v>27</v>
      </c>
    </row>
    <row r="801" spans="1:2" x14ac:dyDescent="0.35">
      <c r="A801" t="s">
        <v>8219</v>
      </c>
      <c r="B801">
        <v>24</v>
      </c>
    </row>
    <row r="802" spans="1:2" x14ac:dyDescent="0.35">
      <c r="A802" t="s">
        <v>8219</v>
      </c>
      <c r="B802">
        <v>30</v>
      </c>
    </row>
    <row r="803" spans="1:2" x14ac:dyDescent="0.35">
      <c r="A803" t="s">
        <v>8219</v>
      </c>
      <c r="B803">
        <v>38</v>
      </c>
    </row>
    <row r="804" spans="1:2" x14ac:dyDescent="0.35">
      <c r="A804" t="s">
        <v>8219</v>
      </c>
      <c r="B804">
        <v>26</v>
      </c>
    </row>
    <row r="805" spans="1:2" x14ac:dyDescent="0.35">
      <c r="A805" t="s">
        <v>8219</v>
      </c>
      <c r="B805">
        <v>11</v>
      </c>
    </row>
    <row r="806" spans="1:2" x14ac:dyDescent="0.35">
      <c r="A806" t="s">
        <v>8219</v>
      </c>
      <c r="B806">
        <v>27</v>
      </c>
    </row>
    <row r="807" spans="1:2" x14ac:dyDescent="0.35">
      <c r="A807" t="s">
        <v>8219</v>
      </c>
      <c r="B807">
        <v>34</v>
      </c>
    </row>
    <row r="808" spans="1:2" x14ac:dyDescent="0.35">
      <c r="A808" t="s">
        <v>8219</v>
      </c>
      <c r="B808">
        <v>37</v>
      </c>
    </row>
    <row r="809" spans="1:2" x14ac:dyDescent="0.35">
      <c r="A809" t="s">
        <v>8219</v>
      </c>
      <c r="B809">
        <v>20</v>
      </c>
    </row>
    <row r="810" spans="1:2" x14ac:dyDescent="0.35">
      <c r="A810" t="s">
        <v>8219</v>
      </c>
      <c r="B810">
        <v>46</v>
      </c>
    </row>
    <row r="811" spans="1:2" x14ac:dyDescent="0.35">
      <c r="A811" t="s">
        <v>8219</v>
      </c>
      <c r="B811">
        <v>41</v>
      </c>
    </row>
    <row r="812" spans="1:2" x14ac:dyDescent="0.35">
      <c r="A812" t="s">
        <v>8219</v>
      </c>
      <c r="B812">
        <v>65</v>
      </c>
    </row>
    <row r="813" spans="1:2" x14ac:dyDescent="0.35">
      <c r="A813" t="s">
        <v>8219</v>
      </c>
      <c r="B813">
        <v>9</v>
      </c>
    </row>
    <row r="814" spans="1:2" x14ac:dyDescent="0.35">
      <c r="A814" t="s">
        <v>8219</v>
      </c>
      <c r="B814">
        <v>20</v>
      </c>
    </row>
    <row r="815" spans="1:2" x14ac:dyDescent="0.35">
      <c r="A815" t="s">
        <v>8219</v>
      </c>
      <c r="B815">
        <v>57</v>
      </c>
    </row>
    <row r="816" spans="1:2" x14ac:dyDescent="0.35">
      <c r="A816" t="s">
        <v>8219</v>
      </c>
      <c r="B816">
        <v>17</v>
      </c>
    </row>
    <row r="817" spans="1:2" x14ac:dyDescent="0.35">
      <c r="A817" t="s">
        <v>8219</v>
      </c>
      <c r="B817">
        <v>32</v>
      </c>
    </row>
  </sheetData>
  <conditionalFormatting sqref="D1:D1044819">
    <cfRule type="containsText" dxfId="17" priority="1" operator="containsText" text="live">
      <formula>NOT(ISERROR(SEARCH("live",D1)))</formula>
    </cfRule>
    <cfRule type="containsText" dxfId="16" priority="2" operator="containsText" text="canceled">
      <formula>NOT(ISERROR(SEARCH("canceled",D1)))</formula>
    </cfRule>
    <cfRule type="containsText" dxfId="15" priority="3" operator="containsText" text="cancelled">
      <formula>NOT(ISERROR(SEARCH("cancelled",D1)))</formula>
    </cfRule>
    <cfRule type="containsText" dxfId="14" priority="4" operator="containsText" text="failed">
      <formula>NOT(ISERROR(SEARCH("failed",D1)))</formula>
    </cfRule>
    <cfRule type="containsText" dxfId="13" priority="5" operator="containsText" text="successful">
      <formula>NOT(ISERROR(SEARCH("successful",D1)))</formula>
    </cfRule>
    <cfRule type="containsText" dxfId="12" priority="6" operator="containsText" text="successful">
      <formula>NOT(ISERROR(SEARCH("successful",D1)))</formula>
    </cfRule>
  </conditionalFormatting>
  <conditionalFormatting sqref="A1:A1045278">
    <cfRule type="containsText" dxfId="11" priority="7" operator="containsText" text="live">
      <formula>NOT(ISERROR(SEARCH("live",A1)))</formula>
    </cfRule>
    <cfRule type="containsText" dxfId="10" priority="8" operator="containsText" text="canceled">
      <formula>NOT(ISERROR(SEARCH("canceled",A1)))</formula>
    </cfRule>
    <cfRule type="containsText" dxfId="9" priority="9" operator="containsText" text="cancelled">
      <formula>NOT(ISERROR(SEARCH("cancelled",A1)))</formula>
    </cfRule>
    <cfRule type="containsText" dxfId="8" priority="10" operator="containsText" text="failed">
      <formula>NOT(ISERROR(SEARCH("failed",A1)))</formula>
    </cfRule>
    <cfRule type="containsText" dxfId="7" priority="11" operator="containsText" text="successful">
      <formula>NOT(ISERROR(SEARCH("successful",A1)))</formula>
    </cfRule>
    <cfRule type="containsText" dxfId="6" priority="12" operator="containsText" text="successful">
      <formula>NOT(ISERROR(SEARCH("successful",A1)))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StarterBook</vt:lpstr>
      <vt:lpstr>Parent Categories</vt:lpstr>
      <vt:lpstr>Sub-Categories</vt:lpstr>
      <vt:lpstr>State by Date</vt:lpstr>
      <vt:lpstr>Outcomes Based on Goals</vt:lpstr>
      <vt:lpstr>Backers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Ashwini</cp:lastModifiedBy>
  <dcterms:created xsi:type="dcterms:W3CDTF">2017-04-20T15:17:24Z</dcterms:created>
  <dcterms:modified xsi:type="dcterms:W3CDTF">2020-10-31T02:16:57Z</dcterms:modified>
</cp:coreProperties>
</file>